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G:\Servis\2020\Zakázky 2020\20 Uherský Brod CPA Delfín 152\Objednávky, nabídky\200109 investice - výměna bazenových jednotek\projekt 2021\!Slepý rozpočet 2021\ELE\"/>
    </mc:Choice>
  </mc:AlternateContent>
  <xr:revisionPtr revIDLastSave="0" documentId="13_ncr:1_{A33CE08A-DCA7-472F-A286-96A98FFCC31D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Rekapitulace stavby" sheetId="1" r:id="rId1"/>
    <sheet name="01 - VZT č.1" sheetId="2" r:id="rId2"/>
    <sheet name="02 - VZT č.2" sheetId="3" r:id="rId3"/>
  </sheets>
  <definedNames>
    <definedName name="_xlnm._FilterDatabase" localSheetId="1" hidden="1">'01 - VZT č.1'!$C$122:$K$178</definedName>
    <definedName name="_xlnm._FilterDatabase" localSheetId="2" hidden="1">'02 - VZT č.2'!$C$122:$K$167</definedName>
    <definedName name="_xlnm.Print_Titles" localSheetId="1">'01 - VZT č.1'!$122:$122</definedName>
    <definedName name="_xlnm.Print_Titles" localSheetId="2">'02 - VZT č.2'!$122:$122</definedName>
    <definedName name="_xlnm.Print_Titles" localSheetId="0">'Rekapitulace stavby'!$92:$92</definedName>
    <definedName name="_xlnm.Print_Area" localSheetId="1">'01 - VZT č.1'!$C$4:$J$76,'01 - VZT č.1'!$C$82:$J$104,'01 - VZT č.1'!$C$110:$K$178</definedName>
    <definedName name="_xlnm.Print_Area" localSheetId="2">'02 - VZT č.2'!$C$4:$J$76,'02 - VZT č.2'!$C$82:$J$104,'02 - VZT č.2'!$C$110:$K$167</definedName>
    <definedName name="_xlnm.Print_Area" localSheetId="0">'Rekapitulace stavby'!$D$4:$AO$76,'Rekapitulace stavby'!$C$82:$AP$97</definedName>
  </definedNames>
  <calcPr calcId="181029"/>
</workbook>
</file>

<file path=xl/calcChain.xml><?xml version="1.0" encoding="utf-8"?>
<calcChain xmlns="http://schemas.openxmlformats.org/spreadsheetml/2006/main">
  <c r="P126" i="2" l="1"/>
  <c r="R126" i="2"/>
  <c r="T126" i="2"/>
  <c r="T125" i="2" s="1"/>
  <c r="T124" i="2" s="1"/>
  <c r="P127" i="2"/>
  <c r="R127" i="2"/>
  <c r="T127" i="2"/>
  <c r="P128" i="2"/>
  <c r="R128" i="2"/>
  <c r="T128" i="2"/>
  <c r="P129" i="2"/>
  <c r="R129" i="2"/>
  <c r="T129" i="2"/>
  <c r="P130" i="2"/>
  <c r="R130" i="2"/>
  <c r="T130" i="2"/>
  <c r="P131" i="2"/>
  <c r="R131" i="2"/>
  <c r="T131" i="2"/>
  <c r="P132" i="2"/>
  <c r="R132" i="2"/>
  <c r="T132" i="2"/>
  <c r="P133" i="2"/>
  <c r="R133" i="2"/>
  <c r="T133" i="2"/>
  <c r="P134" i="2"/>
  <c r="R134" i="2"/>
  <c r="T134" i="2"/>
  <c r="P135" i="2"/>
  <c r="R135" i="2"/>
  <c r="T135" i="2"/>
  <c r="P136" i="2"/>
  <c r="R136" i="2"/>
  <c r="T136" i="2"/>
  <c r="P137" i="2"/>
  <c r="R137" i="2"/>
  <c r="T137" i="2"/>
  <c r="P138" i="2"/>
  <c r="R138" i="2"/>
  <c r="T138" i="2"/>
  <c r="P139" i="2"/>
  <c r="R139" i="2"/>
  <c r="T139" i="2"/>
  <c r="P140" i="2"/>
  <c r="R140" i="2"/>
  <c r="T140" i="2"/>
  <c r="P141" i="2"/>
  <c r="R141" i="2"/>
  <c r="T141" i="2"/>
  <c r="P142" i="2"/>
  <c r="R142" i="2"/>
  <c r="T142" i="2"/>
  <c r="P143" i="2"/>
  <c r="R143" i="2"/>
  <c r="T143" i="2"/>
  <c r="P144" i="2"/>
  <c r="R144" i="2"/>
  <c r="T144" i="2"/>
  <c r="P145" i="2"/>
  <c r="R145" i="2"/>
  <c r="T145" i="2"/>
  <c r="P146" i="2"/>
  <c r="R146" i="2"/>
  <c r="T146" i="2"/>
  <c r="P147" i="2"/>
  <c r="R147" i="2"/>
  <c r="T147" i="2"/>
  <c r="P148" i="2"/>
  <c r="R148" i="2"/>
  <c r="T148" i="2"/>
  <c r="P149" i="2"/>
  <c r="R149" i="2"/>
  <c r="T149" i="2"/>
  <c r="P150" i="2"/>
  <c r="R150" i="2"/>
  <c r="T150" i="2"/>
  <c r="P151" i="2"/>
  <c r="R151" i="2"/>
  <c r="T151" i="2"/>
  <c r="P152" i="2"/>
  <c r="R152" i="2"/>
  <c r="T152" i="2"/>
  <c r="P153" i="2"/>
  <c r="R153" i="2"/>
  <c r="T153" i="2"/>
  <c r="P154" i="2"/>
  <c r="R154" i="2"/>
  <c r="T154" i="2"/>
  <c r="P155" i="2"/>
  <c r="R155" i="2"/>
  <c r="T155" i="2"/>
  <c r="P156" i="2"/>
  <c r="R156" i="2"/>
  <c r="T156" i="2"/>
  <c r="P157" i="2"/>
  <c r="R157" i="2"/>
  <c r="T157" i="2"/>
  <c r="P158" i="2"/>
  <c r="R158" i="2"/>
  <c r="T158" i="2"/>
  <c r="P159" i="2"/>
  <c r="R159" i="2"/>
  <c r="T159" i="2"/>
  <c r="P160" i="2"/>
  <c r="R160" i="2"/>
  <c r="T160" i="2"/>
  <c r="P161" i="2"/>
  <c r="R161" i="2"/>
  <c r="T161" i="2"/>
  <c r="P162" i="2"/>
  <c r="R162" i="2"/>
  <c r="T162" i="2"/>
  <c r="P163" i="2"/>
  <c r="R163" i="2"/>
  <c r="T163" i="2"/>
  <c r="P164" i="2"/>
  <c r="R164" i="2"/>
  <c r="T164" i="2"/>
  <c r="P165" i="2"/>
  <c r="R165" i="2"/>
  <c r="T165" i="2"/>
  <c r="P166" i="2"/>
  <c r="R166" i="2"/>
  <c r="T166" i="2"/>
  <c r="P167" i="2"/>
  <c r="R167" i="2"/>
  <c r="T167" i="2"/>
  <c r="P168" i="2"/>
  <c r="P169" i="2"/>
  <c r="R169" i="2"/>
  <c r="R168" i="2" s="1"/>
  <c r="T169" i="2"/>
  <c r="T168" i="2" s="1"/>
  <c r="P170" i="2"/>
  <c r="R170" i="2"/>
  <c r="T170" i="2"/>
  <c r="P172" i="2"/>
  <c r="P173" i="2"/>
  <c r="R173" i="2"/>
  <c r="R172" i="2" s="1"/>
  <c r="R171" i="2" s="1"/>
  <c r="T173" i="2"/>
  <c r="T172" i="2" s="1"/>
  <c r="P174" i="2"/>
  <c r="R174" i="2"/>
  <c r="T174" i="2"/>
  <c r="T175" i="2"/>
  <c r="P176" i="2"/>
  <c r="P175" i="2" s="1"/>
  <c r="R176" i="2"/>
  <c r="R175" i="2" s="1"/>
  <c r="T176" i="2"/>
  <c r="P177" i="2"/>
  <c r="R177" i="2"/>
  <c r="P178" i="2"/>
  <c r="R178" i="2"/>
  <c r="T178" i="2"/>
  <c r="T177" i="2" s="1"/>
  <c r="P126" i="3"/>
  <c r="R126" i="3"/>
  <c r="R125" i="3" s="1"/>
  <c r="R124" i="3" s="1"/>
  <c r="T126" i="3"/>
  <c r="P127" i="3"/>
  <c r="R127" i="3"/>
  <c r="T127" i="3"/>
  <c r="T125" i="3" s="1"/>
  <c r="T124" i="3" s="1"/>
  <c r="P128" i="3"/>
  <c r="R128" i="3"/>
  <c r="T128" i="3"/>
  <c r="P129" i="3"/>
  <c r="P125" i="3" s="1"/>
  <c r="P124" i="3" s="1"/>
  <c r="R129" i="3"/>
  <c r="T129" i="3"/>
  <c r="P130" i="3"/>
  <c r="R130" i="3"/>
  <c r="T130" i="3"/>
  <c r="P131" i="3"/>
  <c r="R131" i="3"/>
  <c r="T131" i="3"/>
  <c r="P132" i="3"/>
  <c r="R132" i="3"/>
  <c r="T132" i="3"/>
  <c r="P133" i="3"/>
  <c r="R133" i="3"/>
  <c r="T133" i="3"/>
  <c r="P134" i="3"/>
  <c r="R134" i="3"/>
  <c r="T134" i="3"/>
  <c r="P135" i="3"/>
  <c r="R135" i="3"/>
  <c r="T135" i="3"/>
  <c r="P136" i="3"/>
  <c r="R136" i="3"/>
  <c r="T136" i="3"/>
  <c r="P137" i="3"/>
  <c r="R137" i="3"/>
  <c r="T137" i="3"/>
  <c r="P138" i="3"/>
  <c r="R138" i="3"/>
  <c r="T138" i="3"/>
  <c r="P139" i="3"/>
  <c r="R139" i="3"/>
  <c r="T139" i="3"/>
  <c r="P140" i="3"/>
  <c r="R140" i="3"/>
  <c r="T140" i="3"/>
  <c r="P141" i="3"/>
  <c r="R141" i="3"/>
  <c r="T141" i="3"/>
  <c r="P142" i="3"/>
  <c r="R142" i="3"/>
  <c r="T142" i="3"/>
  <c r="P143" i="3"/>
  <c r="R143" i="3"/>
  <c r="T143" i="3"/>
  <c r="P144" i="3"/>
  <c r="R144" i="3"/>
  <c r="T144" i="3"/>
  <c r="P145" i="3"/>
  <c r="R145" i="3"/>
  <c r="T145" i="3"/>
  <c r="P146" i="3"/>
  <c r="R146" i="3"/>
  <c r="T146" i="3"/>
  <c r="P147" i="3"/>
  <c r="R147" i="3"/>
  <c r="T147" i="3"/>
  <c r="P148" i="3"/>
  <c r="R148" i="3"/>
  <c r="T148" i="3"/>
  <c r="P149" i="3"/>
  <c r="R149" i="3"/>
  <c r="T149" i="3"/>
  <c r="P150" i="3"/>
  <c r="R150" i="3"/>
  <c r="T150" i="3"/>
  <c r="P151" i="3"/>
  <c r="R151" i="3"/>
  <c r="T151" i="3"/>
  <c r="P152" i="3"/>
  <c r="R152" i="3"/>
  <c r="T152" i="3"/>
  <c r="P153" i="3"/>
  <c r="R153" i="3"/>
  <c r="T153" i="3"/>
  <c r="P154" i="3"/>
  <c r="R154" i="3"/>
  <c r="T154" i="3"/>
  <c r="P155" i="3"/>
  <c r="R155" i="3"/>
  <c r="T155" i="3"/>
  <c r="P156" i="3"/>
  <c r="R156" i="3"/>
  <c r="T156" i="3"/>
  <c r="P157" i="3"/>
  <c r="P158" i="3"/>
  <c r="R158" i="3"/>
  <c r="R157" i="3" s="1"/>
  <c r="T158" i="3"/>
  <c r="P159" i="3"/>
  <c r="R159" i="3"/>
  <c r="T159" i="3"/>
  <c r="T157" i="3" s="1"/>
  <c r="P161" i="3"/>
  <c r="P162" i="3"/>
  <c r="R162" i="3"/>
  <c r="R161" i="3" s="1"/>
  <c r="R160" i="3" s="1"/>
  <c r="T162" i="3"/>
  <c r="P163" i="3"/>
  <c r="R163" i="3"/>
  <c r="T163" i="3"/>
  <c r="T161" i="3" s="1"/>
  <c r="T160" i="3" s="1"/>
  <c r="R164" i="3"/>
  <c r="T164" i="3"/>
  <c r="P165" i="3"/>
  <c r="P164" i="3" s="1"/>
  <c r="R165" i="3"/>
  <c r="T165" i="3"/>
  <c r="P166" i="3"/>
  <c r="R166" i="3"/>
  <c r="P167" i="3"/>
  <c r="R167" i="3"/>
  <c r="T167" i="3"/>
  <c r="T166" i="3" s="1"/>
  <c r="AR94" i="1"/>
  <c r="P125" i="2" l="1"/>
  <c r="P124" i="2" s="1"/>
  <c r="R125" i="2"/>
  <c r="R124" i="2" s="1"/>
  <c r="R123" i="2" s="1"/>
  <c r="P171" i="2"/>
  <c r="T171" i="2"/>
  <c r="T123" i="2"/>
  <c r="P123" i="3"/>
  <c r="T123" i="3"/>
  <c r="R123" i="3"/>
  <c r="P160" i="3"/>
  <c r="P123" i="2" l="1"/>
  <c r="J37" i="3"/>
  <c r="J36" i="3"/>
  <c r="AX96" i="1" s="1"/>
  <c r="J35" i="3"/>
  <c r="AW96" i="1" s="1"/>
  <c r="BI167" i="3"/>
  <c r="BH167" i="3"/>
  <c r="BG167" i="3"/>
  <c r="BF167" i="3"/>
  <c r="BK167" i="3"/>
  <c r="BK166" i="3" s="1"/>
  <c r="J166" i="3" s="1"/>
  <c r="J103" i="3" s="1"/>
  <c r="J167" i="3"/>
  <c r="BE167" i="3"/>
  <c r="BI165" i="3"/>
  <c r="BH165" i="3"/>
  <c r="BG165" i="3"/>
  <c r="BF165" i="3"/>
  <c r="BK165" i="3"/>
  <c r="BK164" i="3" s="1"/>
  <c r="J164" i="3" s="1"/>
  <c r="J102" i="3" s="1"/>
  <c r="J165" i="3"/>
  <c r="BE165" i="3"/>
  <c r="BI163" i="3"/>
  <c r="BH163" i="3"/>
  <c r="BG163" i="3"/>
  <c r="BF163" i="3"/>
  <c r="BK163" i="3"/>
  <c r="J163" i="3"/>
  <c r="BE163" i="3" s="1"/>
  <c r="BI162" i="3"/>
  <c r="BH162" i="3"/>
  <c r="BG162" i="3"/>
  <c r="BF162" i="3"/>
  <c r="BK162" i="3"/>
  <c r="J162" i="3"/>
  <c r="BE162" i="3"/>
  <c r="BI159" i="3"/>
  <c r="BH159" i="3"/>
  <c r="BG159" i="3"/>
  <c r="BF159" i="3"/>
  <c r="BK159" i="3"/>
  <c r="J159" i="3"/>
  <c r="BE159" i="3"/>
  <c r="BI158" i="3"/>
  <c r="BH158" i="3"/>
  <c r="BG158" i="3"/>
  <c r="BF158" i="3"/>
  <c r="BK158" i="3"/>
  <c r="J158" i="3"/>
  <c r="BE158" i="3"/>
  <c r="BI156" i="3"/>
  <c r="BH156" i="3"/>
  <c r="BG156" i="3"/>
  <c r="BF156" i="3"/>
  <c r="BK156" i="3"/>
  <c r="J156" i="3"/>
  <c r="BE156" i="3" s="1"/>
  <c r="BI155" i="3"/>
  <c r="BH155" i="3"/>
  <c r="BG155" i="3"/>
  <c r="BF155" i="3"/>
  <c r="BK155" i="3"/>
  <c r="J155" i="3"/>
  <c r="BE155" i="3"/>
  <c r="BI154" i="3"/>
  <c r="BH154" i="3"/>
  <c r="BG154" i="3"/>
  <c r="BF154" i="3"/>
  <c r="BK154" i="3"/>
  <c r="J154" i="3"/>
  <c r="BE154" i="3" s="1"/>
  <c r="BI153" i="3"/>
  <c r="BH153" i="3"/>
  <c r="BG153" i="3"/>
  <c r="BF153" i="3"/>
  <c r="BK153" i="3"/>
  <c r="J153" i="3"/>
  <c r="BE153" i="3"/>
  <c r="BI152" i="3"/>
  <c r="BH152" i="3"/>
  <c r="BG152" i="3"/>
  <c r="BF152" i="3"/>
  <c r="BK152" i="3"/>
  <c r="J152" i="3"/>
  <c r="BE152" i="3" s="1"/>
  <c r="BI151" i="3"/>
  <c r="BH151" i="3"/>
  <c r="BG151" i="3"/>
  <c r="BF151" i="3"/>
  <c r="BK151" i="3"/>
  <c r="J151" i="3"/>
  <c r="BE151" i="3" s="1"/>
  <c r="BI150" i="3"/>
  <c r="BH150" i="3"/>
  <c r="BG150" i="3"/>
  <c r="BF150" i="3"/>
  <c r="BK150" i="3"/>
  <c r="J150" i="3"/>
  <c r="BE150" i="3" s="1"/>
  <c r="BI149" i="3"/>
  <c r="BH149" i="3"/>
  <c r="BG149" i="3"/>
  <c r="BF149" i="3"/>
  <c r="BK149" i="3"/>
  <c r="J149" i="3"/>
  <c r="BE149" i="3"/>
  <c r="BI148" i="3"/>
  <c r="BH148" i="3"/>
  <c r="BG148" i="3"/>
  <c r="BF148" i="3"/>
  <c r="BK148" i="3"/>
  <c r="J148" i="3"/>
  <c r="BE148" i="3" s="1"/>
  <c r="BI147" i="3"/>
  <c r="BH147" i="3"/>
  <c r="BG147" i="3"/>
  <c r="BF147" i="3"/>
  <c r="BK147" i="3"/>
  <c r="J147" i="3"/>
  <c r="BE147" i="3"/>
  <c r="BI146" i="3"/>
  <c r="BH146" i="3"/>
  <c r="BG146" i="3"/>
  <c r="BF146" i="3"/>
  <c r="BK146" i="3"/>
  <c r="J146" i="3"/>
  <c r="BE146" i="3" s="1"/>
  <c r="BI145" i="3"/>
  <c r="BH145" i="3"/>
  <c r="BG145" i="3"/>
  <c r="BF145" i="3"/>
  <c r="BK145" i="3"/>
  <c r="J145" i="3"/>
  <c r="BE145" i="3"/>
  <c r="BI144" i="3"/>
  <c r="BH144" i="3"/>
  <c r="BG144" i="3"/>
  <c r="BF144" i="3"/>
  <c r="BK144" i="3"/>
  <c r="J144" i="3"/>
  <c r="BE144" i="3" s="1"/>
  <c r="BI143" i="3"/>
  <c r="BH143" i="3"/>
  <c r="BG143" i="3"/>
  <c r="BF143" i="3"/>
  <c r="BK143" i="3"/>
  <c r="J143" i="3"/>
  <c r="BE143" i="3" s="1"/>
  <c r="BI142" i="3"/>
  <c r="BH142" i="3"/>
  <c r="BG142" i="3"/>
  <c r="BF142" i="3"/>
  <c r="BK142" i="3"/>
  <c r="J142" i="3"/>
  <c r="BE142" i="3" s="1"/>
  <c r="BI141" i="3"/>
  <c r="BH141" i="3"/>
  <c r="BG141" i="3"/>
  <c r="BF141" i="3"/>
  <c r="BK141" i="3"/>
  <c r="J141" i="3"/>
  <c r="BE141" i="3"/>
  <c r="BI140" i="3"/>
  <c r="BH140" i="3"/>
  <c r="BG140" i="3"/>
  <c r="BF140" i="3"/>
  <c r="BK140" i="3"/>
  <c r="J140" i="3"/>
  <c r="BE140" i="3" s="1"/>
  <c r="BI139" i="3"/>
  <c r="BH139" i="3"/>
  <c r="BG139" i="3"/>
  <c r="BF139" i="3"/>
  <c r="BK139" i="3"/>
  <c r="J139" i="3"/>
  <c r="BE139" i="3"/>
  <c r="BI138" i="3"/>
  <c r="BH138" i="3"/>
  <c r="BG138" i="3"/>
  <c r="BF138" i="3"/>
  <c r="BK138" i="3"/>
  <c r="J138" i="3"/>
  <c r="BE138" i="3" s="1"/>
  <c r="BI137" i="3"/>
  <c r="BH137" i="3"/>
  <c r="BG137" i="3"/>
  <c r="BF137" i="3"/>
  <c r="BK137" i="3"/>
  <c r="J137" i="3"/>
  <c r="BE137" i="3"/>
  <c r="BI136" i="3"/>
  <c r="BH136" i="3"/>
  <c r="BG136" i="3"/>
  <c r="BF136" i="3"/>
  <c r="BK136" i="3"/>
  <c r="J136" i="3"/>
  <c r="BE136" i="3" s="1"/>
  <c r="BI135" i="3"/>
  <c r="BH135" i="3"/>
  <c r="BG135" i="3"/>
  <c r="BF135" i="3"/>
  <c r="BK135" i="3"/>
  <c r="J135" i="3"/>
  <c r="BE135" i="3" s="1"/>
  <c r="BI134" i="3"/>
  <c r="BH134" i="3"/>
  <c r="BG134" i="3"/>
  <c r="BF134" i="3"/>
  <c r="BK134" i="3"/>
  <c r="J134" i="3"/>
  <c r="BE134" i="3" s="1"/>
  <c r="BI133" i="3"/>
  <c r="BH133" i="3"/>
  <c r="BG133" i="3"/>
  <c r="BF133" i="3"/>
  <c r="BK133" i="3"/>
  <c r="J133" i="3"/>
  <c r="BE133" i="3"/>
  <c r="BI132" i="3"/>
  <c r="BH132" i="3"/>
  <c r="BG132" i="3"/>
  <c r="BF132" i="3"/>
  <c r="BK132" i="3"/>
  <c r="J132" i="3"/>
  <c r="BE132" i="3" s="1"/>
  <c r="BI131" i="3"/>
  <c r="BH131" i="3"/>
  <c r="BG131" i="3"/>
  <c r="BF131" i="3"/>
  <c r="BK131" i="3"/>
  <c r="J131" i="3"/>
  <c r="BE131" i="3"/>
  <c r="BI130" i="3"/>
  <c r="BH130" i="3"/>
  <c r="BG130" i="3"/>
  <c r="BF130" i="3"/>
  <c r="BK130" i="3"/>
  <c r="J130" i="3"/>
  <c r="BE130" i="3" s="1"/>
  <c r="BI129" i="3"/>
  <c r="BH129" i="3"/>
  <c r="BG129" i="3"/>
  <c r="BF129" i="3"/>
  <c r="BK129" i="3"/>
  <c r="J129" i="3"/>
  <c r="BE129" i="3"/>
  <c r="BI128" i="3"/>
  <c r="BH128" i="3"/>
  <c r="BG128" i="3"/>
  <c r="BF128" i="3"/>
  <c r="BK128" i="3"/>
  <c r="J128" i="3"/>
  <c r="BE128" i="3" s="1"/>
  <c r="BI127" i="3"/>
  <c r="BH127" i="3"/>
  <c r="BG127" i="3"/>
  <c r="BF127" i="3"/>
  <c r="BK127" i="3"/>
  <c r="J127" i="3"/>
  <c r="BE127" i="3" s="1"/>
  <c r="BI126" i="3"/>
  <c r="BH126" i="3"/>
  <c r="F36" i="3"/>
  <c r="BB96" i="1" s="1"/>
  <c r="BG126" i="3"/>
  <c r="BF126" i="3"/>
  <c r="BK126" i="3"/>
  <c r="J126" i="3"/>
  <c r="BE126" i="3" s="1"/>
  <c r="F117" i="3"/>
  <c r="E115" i="3"/>
  <c r="F89" i="3"/>
  <c r="E87" i="3"/>
  <c r="J24" i="3"/>
  <c r="E24" i="3"/>
  <c r="J92" i="3" s="1"/>
  <c r="J23" i="3"/>
  <c r="J21" i="3"/>
  <c r="E21" i="3"/>
  <c r="J119" i="3" s="1"/>
  <c r="J20" i="3"/>
  <c r="F92" i="3"/>
  <c r="J15" i="3"/>
  <c r="E15" i="3"/>
  <c r="F119" i="3" s="1"/>
  <c r="J14" i="3"/>
  <c r="J12" i="3"/>
  <c r="J117" i="3" s="1"/>
  <c r="E7" i="3"/>
  <c r="E85" i="3" s="1"/>
  <c r="J37" i="2"/>
  <c r="J36" i="2"/>
  <c r="AX95" i="1" s="1"/>
  <c r="J35" i="2"/>
  <c r="AW95" i="1" s="1"/>
  <c r="BI178" i="2"/>
  <c r="BH178" i="2"/>
  <c r="BG178" i="2"/>
  <c r="BF178" i="2"/>
  <c r="BK178" i="2"/>
  <c r="BK177" i="2" s="1"/>
  <c r="J177" i="2" s="1"/>
  <c r="J103" i="2" s="1"/>
  <c r="J178" i="2"/>
  <c r="BE178" i="2" s="1"/>
  <c r="BI176" i="2"/>
  <c r="BH176" i="2"/>
  <c r="BG176" i="2"/>
  <c r="BF176" i="2"/>
  <c r="BK176" i="2"/>
  <c r="BK175" i="2" s="1"/>
  <c r="J175" i="2" s="1"/>
  <c r="J102" i="2" s="1"/>
  <c r="J176" i="2"/>
  <c r="BE176" i="2"/>
  <c r="BI174" i="2"/>
  <c r="BH174" i="2"/>
  <c r="BG174" i="2"/>
  <c r="BF174" i="2"/>
  <c r="BK174" i="2"/>
  <c r="J174" i="2"/>
  <c r="BE174" i="2" s="1"/>
  <c r="BI173" i="2"/>
  <c r="BH173" i="2"/>
  <c r="BG173" i="2"/>
  <c r="BF173" i="2"/>
  <c r="BK173" i="2"/>
  <c r="BK172" i="2" s="1"/>
  <c r="J173" i="2"/>
  <c r="BE173" i="2"/>
  <c r="BI170" i="2"/>
  <c r="BH170" i="2"/>
  <c r="BG170" i="2"/>
  <c r="BF170" i="2"/>
  <c r="BK170" i="2"/>
  <c r="J170" i="2"/>
  <c r="BE170" i="2" s="1"/>
  <c r="BI169" i="2"/>
  <c r="BH169" i="2"/>
  <c r="BG169" i="2"/>
  <c r="BF169" i="2"/>
  <c r="BK169" i="2"/>
  <c r="J169" i="2"/>
  <c r="BE169" i="2" s="1"/>
  <c r="BI167" i="2"/>
  <c r="BH167" i="2"/>
  <c r="BG167" i="2"/>
  <c r="BF167" i="2"/>
  <c r="BK167" i="2"/>
  <c r="J167" i="2"/>
  <c r="BE167" i="2"/>
  <c r="BI166" i="2"/>
  <c r="BH166" i="2"/>
  <c r="BG166" i="2"/>
  <c r="BF166" i="2"/>
  <c r="BK166" i="2"/>
  <c r="J166" i="2"/>
  <c r="BE166" i="2" s="1"/>
  <c r="BI165" i="2"/>
  <c r="BH165" i="2"/>
  <c r="BG165" i="2"/>
  <c r="BF165" i="2"/>
  <c r="BK165" i="2"/>
  <c r="J165" i="2"/>
  <c r="BE165" i="2"/>
  <c r="BI164" i="2"/>
  <c r="BH164" i="2"/>
  <c r="BG164" i="2"/>
  <c r="BF164" i="2"/>
  <c r="BK164" i="2"/>
  <c r="J164" i="2"/>
  <c r="BE164" i="2" s="1"/>
  <c r="BI163" i="2"/>
  <c r="BH163" i="2"/>
  <c r="BG163" i="2"/>
  <c r="BF163" i="2"/>
  <c r="BK163" i="2"/>
  <c r="J163" i="2"/>
  <c r="BE163" i="2"/>
  <c r="BI162" i="2"/>
  <c r="BH162" i="2"/>
  <c r="BG162" i="2"/>
  <c r="BF162" i="2"/>
  <c r="BK162" i="2"/>
  <c r="J162" i="2"/>
  <c r="BE162" i="2" s="1"/>
  <c r="BI161" i="2"/>
  <c r="BH161" i="2"/>
  <c r="BG161" i="2"/>
  <c r="BF161" i="2"/>
  <c r="BK161" i="2"/>
  <c r="J161" i="2"/>
  <c r="BE161" i="2"/>
  <c r="BI160" i="2"/>
  <c r="BH160" i="2"/>
  <c r="BG160" i="2"/>
  <c r="BF160" i="2"/>
  <c r="BK160" i="2"/>
  <c r="J160" i="2"/>
  <c r="BE160" i="2" s="1"/>
  <c r="BI159" i="2"/>
  <c r="BH159" i="2"/>
  <c r="BG159" i="2"/>
  <c r="BF159" i="2"/>
  <c r="BK159" i="2"/>
  <c r="J159" i="2"/>
  <c r="BE159" i="2"/>
  <c r="BI158" i="2"/>
  <c r="BH158" i="2"/>
  <c r="BG158" i="2"/>
  <c r="BF158" i="2"/>
  <c r="BK158" i="2"/>
  <c r="J158" i="2"/>
  <c r="BE158" i="2" s="1"/>
  <c r="BI157" i="2"/>
  <c r="BH157" i="2"/>
  <c r="BG157" i="2"/>
  <c r="BF157" i="2"/>
  <c r="BK157" i="2"/>
  <c r="J157" i="2"/>
  <c r="BE157" i="2"/>
  <c r="BI156" i="2"/>
  <c r="BH156" i="2"/>
  <c r="BG156" i="2"/>
  <c r="BF156" i="2"/>
  <c r="BK156" i="2"/>
  <c r="J156" i="2"/>
  <c r="BE156" i="2" s="1"/>
  <c r="BI155" i="2"/>
  <c r="BH155" i="2"/>
  <c r="BG155" i="2"/>
  <c r="BF155" i="2"/>
  <c r="BK155" i="2"/>
  <c r="J155" i="2"/>
  <c r="BE155" i="2"/>
  <c r="BI154" i="2"/>
  <c r="BH154" i="2"/>
  <c r="BG154" i="2"/>
  <c r="BF154" i="2"/>
  <c r="BK154" i="2"/>
  <c r="J154" i="2"/>
  <c r="BE154" i="2" s="1"/>
  <c r="BI153" i="2"/>
  <c r="BH153" i="2"/>
  <c r="BG153" i="2"/>
  <c r="BF153" i="2"/>
  <c r="BK153" i="2"/>
  <c r="J153" i="2"/>
  <c r="BE153" i="2"/>
  <c r="BI152" i="2"/>
  <c r="BH152" i="2"/>
  <c r="BG152" i="2"/>
  <c r="BF152" i="2"/>
  <c r="BK152" i="2"/>
  <c r="J152" i="2"/>
  <c r="BE152" i="2" s="1"/>
  <c r="BI151" i="2"/>
  <c r="BH151" i="2"/>
  <c r="BG151" i="2"/>
  <c r="BF151" i="2"/>
  <c r="BK151" i="2"/>
  <c r="J151" i="2"/>
  <c r="BE151" i="2"/>
  <c r="BI150" i="2"/>
  <c r="BH150" i="2"/>
  <c r="BG150" i="2"/>
  <c r="BF150" i="2"/>
  <c r="BK150" i="2"/>
  <c r="J150" i="2"/>
  <c r="BE150" i="2" s="1"/>
  <c r="BI149" i="2"/>
  <c r="BH149" i="2"/>
  <c r="BG149" i="2"/>
  <c r="BF149" i="2"/>
  <c r="BK149" i="2"/>
  <c r="J149" i="2"/>
  <c r="BE149" i="2"/>
  <c r="BI148" i="2"/>
  <c r="BH148" i="2"/>
  <c r="BG148" i="2"/>
  <c r="BF148" i="2"/>
  <c r="BK148" i="2"/>
  <c r="J148" i="2"/>
  <c r="BE148" i="2" s="1"/>
  <c r="BI147" i="2"/>
  <c r="BH147" i="2"/>
  <c r="BG147" i="2"/>
  <c r="BF147" i="2"/>
  <c r="BK147" i="2"/>
  <c r="J147" i="2"/>
  <c r="BE147" i="2"/>
  <c r="BI146" i="2"/>
  <c r="BH146" i="2"/>
  <c r="BG146" i="2"/>
  <c r="BF146" i="2"/>
  <c r="BK146" i="2"/>
  <c r="J146" i="2"/>
  <c r="BE146" i="2" s="1"/>
  <c r="BI145" i="2"/>
  <c r="BH145" i="2"/>
  <c r="BG145" i="2"/>
  <c r="BF145" i="2"/>
  <c r="BK145" i="2"/>
  <c r="J145" i="2"/>
  <c r="BE145" i="2"/>
  <c r="BI144" i="2"/>
  <c r="BH144" i="2"/>
  <c r="BG144" i="2"/>
  <c r="BF144" i="2"/>
  <c r="BK144" i="2"/>
  <c r="J144" i="2"/>
  <c r="BE144" i="2" s="1"/>
  <c r="BI143" i="2"/>
  <c r="BH143" i="2"/>
  <c r="BG143" i="2"/>
  <c r="BF143" i="2"/>
  <c r="BK143" i="2"/>
  <c r="J143" i="2"/>
  <c r="BE143" i="2"/>
  <c r="BI142" i="2"/>
  <c r="BH142" i="2"/>
  <c r="BG142" i="2"/>
  <c r="BF142" i="2"/>
  <c r="BK142" i="2"/>
  <c r="J142" i="2"/>
  <c r="BE142" i="2" s="1"/>
  <c r="BI141" i="2"/>
  <c r="BH141" i="2"/>
  <c r="BG141" i="2"/>
  <c r="BF141" i="2"/>
  <c r="BK141" i="2"/>
  <c r="J141" i="2"/>
  <c r="BE141" i="2"/>
  <c r="BI140" i="2"/>
  <c r="BH140" i="2"/>
  <c r="BG140" i="2"/>
  <c r="BF140" i="2"/>
  <c r="BK140" i="2"/>
  <c r="J140" i="2"/>
  <c r="BE140" i="2" s="1"/>
  <c r="BI139" i="2"/>
  <c r="BH139" i="2"/>
  <c r="BG139" i="2"/>
  <c r="BF139" i="2"/>
  <c r="BK139" i="2"/>
  <c r="J139" i="2"/>
  <c r="BE139" i="2" s="1"/>
  <c r="BI138" i="2"/>
  <c r="BH138" i="2"/>
  <c r="BG138" i="2"/>
  <c r="BF138" i="2"/>
  <c r="BK138" i="2"/>
  <c r="J138" i="2"/>
  <c r="BE138" i="2" s="1"/>
  <c r="BI137" i="2"/>
  <c r="BH137" i="2"/>
  <c r="BG137" i="2"/>
  <c r="BF137" i="2"/>
  <c r="BK137" i="2"/>
  <c r="J137" i="2"/>
  <c r="BE137" i="2"/>
  <c r="BI136" i="2"/>
  <c r="BH136" i="2"/>
  <c r="BG136" i="2"/>
  <c r="BF136" i="2"/>
  <c r="BK136" i="2"/>
  <c r="J136" i="2"/>
  <c r="BE136" i="2" s="1"/>
  <c r="BI135" i="2"/>
  <c r="BH135" i="2"/>
  <c r="BG135" i="2"/>
  <c r="BF135" i="2"/>
  <c r="BK135" i="2"/>
  <c r="J135" i="2"/>
  <c r="BE135" i="2" s="1"/>
  <c r="BI134" i="2"/>
  <c r="BH134" i="2"/>
  <c r="BG134" i="2"/>
  <c r="BF134" i="2"/>
  <c r="BK134" i="2"/>
  <c r="J134" i="2"/>
  <c r="BE134" i="2" s="1"/>
  <c r="BI133" i="2"/>
  <c r="BH133" i="2"/>
  <c r="BG133" i="2"/>
  <c r="BF133" i="2"/>
  <c r="BK133" i="2"/>
  <c r="J133" i="2"/>
  <c r="BE133" i="2"/>
  <c r="BI132" i="2"/>
  <c r="BH132" i="2"/>
  <c r="BG132" i="2"/>
  <c r="BF132" i="2"/>
  <c r="BK132" i="2"/>
  <c r="J132" i="2"/>
  <c r="BE132" i="2" s="1"/>
  <c r="BI131" i="2"/>
  <c r="BH131" i="2"/>
  <c r="BG131" i="2"/>
  <c r="BF131" i="2"/>
  <c r="BK131" i="2"/>
  <c r="J131" i="2"/>
  <c r="BE131" i="2" s="1"/>
  <c r="BI130" i="2"/>
  <c r="BH130" i="2"/>
  <c r="BG130" i="2"/>
  <c r="BF130" i="2"/>
  <c r="BK130" i="2"/>
  <c r="J130" i="2"/>
  <c r="BE130" i="2" s="1"/>
  <c r="BI129" i="2"/>
  <c r="BH129" i="2"/>
  <c r="BG129" i="2"/>
  <c r="BF129" i="2"/>
  <c r="BK129" i="2"/>
  <c r="J129" i="2"/>
  <c r="BE129" i="2"/>
  <c r="BI128" i="2"/>
  <c r="BH128" i="2"/>
  <c r="BG128" i="2"/>
  <c r="BF128" i="2"/>
  <c r="BK128" i="2"/>
  <c r="J128" i="2"/>
  <c r="BE128" i="2" s="1"/>
  <c r="BI127" i="2"/>
  <c r="BH127" i="2"/>
  <c r="BG127" i="2"/>
  <c r="BF127" i="2"/>
  <c r="BK127" i="2"/>
  <c r="J127" i="2"/>
  <c r="BE127" i="2" s="1"/>
  <c r="BI126" i="2"/>
  <c r="BH126" i="2"/>
  <c r="BG126" i="2"/>
  <c r="F35" i="2" s="1"/>
  <c r="BA95" i="1" s="1"/>
  <c r="BF126" i="2"/>
  <c r="BK126" i="2"/>
  <c r="J126" i="2"/>
  <c r="BE126" i="2" s="1"/>
  <c r="F117" i="2"/>
  <c r="E115" i="2"/>
  <c r="F89" i="2"/>
  <c r="E87" i="2"/>
  <c r="J24" i="2"/>
  <c r="E24" i="2"/>
  <c r="J120" i="2" s="1"/>
  <c r="J23" i="2"/>
  <c r="J21" i="2"/>
  <c r="E21" i="2"/>
  <c r="J119" i="2" s="1"/>
  <c r="J20" i="2"/>
  <c r="F92" i="2"/>
  <c r="J15" i="2"/>
  <c r="E15" i="2"/>
  <c r="F91" i="2" s="1"/>
  <c r="J14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F33" i="2" l="1"/>
  <c r="AY95" i="1" s="1"/>
  <c r="F36" i="2"/>
  <c r="BB95" i="1" s="1"/>
  <c r="BB94" i="1" s="1"/>
  <c r="AX94" i="1" s="1"/>
  <c r="F37" i="2"/>
  <c r="BC95" i="1" s="1"/>
  <c r="BK168" i="2"/>
  <c r="J168" i="2" s="1"/>
  <c r="J99" i="2" s="1"/>
  <c r="F34" i="2"/>
  <c r="AZ95" i="1" s="1"/>
  <c r="BK125" i="2"/>
  <c r="J125" i="2" s="1"/>
  <c r="J98" i="2" s="1"/>
  <c r="E113" i="2"/>
  <c r="J91" i="2"/>
  <c r="J117" i="2"/>
  <c r="AT95" i="1"/>
  <c r="J33" i="2"/>
  <c r="AU95" i="1" s="1"/>
  <c r="F37" i="3"/>
  <c r="BC96" i="1" s="1"/>
  <c r="BK161" i="3"/>
  <c r="BK157" i="3"/>
  <c r="J157" i="3" s="1"/>
  <c r="J99" i="3" s="1"/>
  <c r="BK125" i="3"/>
  <c r="J125" i="3" s="1"/>
  <c r="J98" i="3" s="1"/>
  <c r="E113" i="3"/>
  <c r="F35" i="3"/>
  <c r="BA96" i="1" s="1"/>
  <c r="BA94" i="1" s="1"/>
  <c r="AW94" i="1" s="1"/>
  <c r="F34" i="3"/>
  <c r="AZ96" i="1" s="1"/>
  <c r="J33" i="3"/>
  <c r="AU96" i="1" s="1"/>
  <c r="AT96" i="1"/>
  <c r="J34" i="3"/>
  <c r="AV96" i="1" s="1"/>
  <c r="F120" i="2"/>
  <c r="F120" i="3"/>
  <c r="J89" i="3"/>
  <c r="F91" i="3"/>
  <c r="F119" i="2"/>
  <c r="J120" i="3"/>
  <c r="BK124" i="2"/>
  <c r="J161" i="3"/>
  <c r="J101" i="3" s="1"/>
  <c r="BK160" i="3"/>
  <c r="J160" i="3" s="1"/>
  <c r="J100" i="3" s="1"/>
  <c r="BK171" i="2"/>
  <c r="J171" i="2" s="1"/>
  <c r="J100" i="2" s="1"/>
  <c r="J172" i="2"/>
  <c r="J101" i="2" s="1"/>
  <c r="F33" i="3"/>
  <c r="AY96" i="1" s="1"/>
  <c r="AY94" i="1" s="1"/>
  <c r="AU94" i="1" s="1"/>
  <c r="J34" i="2"/>
  <c r="AV95" i="1" s="1"/>
  <c r="J92" i="2"/>
  <c r="J91" i="3"/>
  <c r="BK124" i="3"/>
  <c r="AS94" i="1" l="1"/>
  <c r="AZ94" i="1"/>
  <c r="AV94" i="1" s="1"/>
  <c r="AK30" i="1" s="1"/>
  <c r="BC94" i="1"/>
  <c r="W33" i="1" s="1"/>
  <c r="AT94" i="1"/>
  <c r="W31" i="1"/>
  <c r="W32" i="1"/>
  <c r="AS95" i="1"/>
  <c r="W30" i="1"/>
  <c r="AS96" i="1"/>
  <c r="W29" i="1"/>
  <c r="BK123" i="2"/>
  <c r="J123" i="2" s="1"/>
  <c r="J124" i="2"/>
  <c r="J97" i="2" s="1"/>
  <c r="BK123" i="3"/>
  <c r="J123" i="3" s="1"/>
  <c r="J124" i="3"/>
  <c r="J97" i="3" s="1"/>
  <c r="J96" i="2" l="1"/>
  <c r="J30" i="2"/>
  <c r="J96" i="3"/>
  <c r="J30" i="3"/>
  <c r="AK29" i="1"/>
  <c r="J39" i="3" l="1"/>
  <c r="AG96" i="1"/>
  <c r="AN96" i="1" s="1"/>
  <c r="AG95" i="1"/>
  <c r="J39" i="2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<sst xmlns="http://schemas.openxmlformats.org/spreadsheetml/2006/main" count="1680" uniqueCount="320">
  <si>
    <t>Export Komplet</t>
  </si>
  <si>
    <t/>
  </si>
  <si>
    <t>2.0</t>
  </si>
  <si>
    <t>False</t>
  </si>
  <si>
    <t>REKAPITULACE STAVBY</t>
  </si>
  <si>
    <t>v ---  níže se nacházejí doplnkové a pomocné údaje k sestavám  --- v</t>
  </si>
  <si>
    <t>Návod na vyplnění</t>
  </si>
  <si>
    <t>Kód:</t>
  </si>
  <si>
    <t>35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</si>
  <si>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</si>
  <si>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</si>
  <si>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Uherský Brod Výměna VZT</t>
  </si>
  <si>
    <t>KSO:</t>
  </si>
  <si>
    <t>CC-CZ:</t>
  </si>
  <si>
    <t>Místo:</t>
  </si>
  <si>
    <t xml:space="preserve"> </t>
  </si>
  <si>
    <t>Datum:</t>
  </si>
  <si>
    <t>11. 5. 2020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</si>
  <si>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</si>
  <si>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</si>
  <si>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</si>
  <si>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</si>
  <si>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</si>
  <si>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</si>
  <si>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</si>
  <si>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</si>
  <si>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</si>
  <si>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</si>
  <si>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</si>
  <si>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</si>
  <si>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</si>
  <si>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</si>
  <si>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</si>
  <si>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</si>
  <si>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</si>
  <si>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</si>
  <si>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</si>
  <si>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</si>
  <si>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</si>
  <si>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</si>
  <si>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</si>
  <si>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</si>
  <si>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</si>
  <si>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</si>
  <si>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</si>
  <si>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</si>
  <si>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</si>
  <si>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</si>
  <si>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</si>
  <si>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</si>
  <si>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</si>
  <si>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</si>
  <si>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</si>
  <si>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</si>
  <si>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</si>
  <si>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</si>
  <si>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</si>
  <si>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</si>
  <si>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</si>
  <si>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</si>
  <si>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</si>
  <si>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</si>
  <si>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</si>
  <si>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</si>
  <si>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</si>
  <si>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</si>
  <si>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/</t>
  </si>
  <si>
    <t>01</t>
  </si>
  <si>
    <t>VZT č.1</t>
  </si>
  <si>
    <t>1</t>
  </si>
  <si>
    <t>{392a37c2-27b3-41f7-8fb8-985f91bfb480}</t>
  </si>
  <si>
    <t>2</t>
  </si>
  <si>
    <t>02</t>
  </si>
  <si>
    <t>VZT č.2</t>
  </si>
  <si>
    <t>{2bb92779-bc1d-47f5-9171-4b989faba763}</t>
  </si>
  <si>
    <t>KRYCÍ LIST SOUPISU PRACÍ</t>
  </si>
  <si>
    <t>Objekt:</t>
  </si>
  <si>
    <t>01 - VZT č.1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</si>
  <si>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</si>
  <si>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</si>
  <si>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</si>
  <si>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</si>
  <si>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</si>
  <si>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</si>
  <si>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</si>
  <si>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HZS - Hodinové zúčtovací sazby</t>
  </si>
  <si>
    <t>VRN - Vedlejší rozpočtové náklady</t>
  </si>
  <si>
    <t xml:space="preserve">    VRN2 - Příprava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</si>
  <si>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</si>
  <si>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</si>
  <si>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</si>
  <si>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</si>
  <si>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</si>
  <si>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</si>
  <si>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</si>
  <si>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</si>
  <si>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</si>
  <si>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</si>
  <si>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</si>
  <si>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</si>
  <si>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</si>
  <si>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</si>
  <si>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</si>
  <si>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</si>
  <si>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</si>
  <si>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</si>
  <si>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</si>
  <si>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</si>
  <si>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135</t>
  </si>
  <si>
    <t>K</t>
  </si>
  <si>
    <t>741110002</t>
  </si>
  <si>
    <t>Montáž trubka plastová tuhá D přes 23 do 35 mm uložená pevně</t>
  </si>
  <si>
    <t>m</t>
  </si>
  <si>
    <t>CS ÚRS 2019 01</t>
  </si>
  <si>
    <t>16</t>
  </si>
  <si>
    <t>2067812015</t>
  </si>
  <si>
    <t>136</t>
  </si>
  <si>
    <t>M</t>
  </si>
  <si>
    <t>34571094</t>
  </si>
  <si>
    <t>trubka elektroinstalační tuhá z PVC D 28,6/32 mm, délka 3 m</t>
  </si>
  <si>
    <t>32</t>
  </si>
  <si>
    <t>1907284230</t>
  </si>
  <si>
    <t>119</t>
  </si>
  <si>
    <t>741110501</t>
  </si>
  <si>
    <t>Montáž lišta a kanálek protahovací šířky do 60 mm</t>
  </si>
  <si>
    <t>679987729</t>
  </si>
  <si>
    <t>120</t>
  </si>
  <si>
    <t>34571008</t>
  </si>
  <si>
    <t>lišta elektroinstalační hranatá bílá 40 x 40</t>
  </si>
  <si>
    <t>-1379602224</t>
  </si>
  <si>
    <t>142</t>
  </si>
  <si>
    <t>1285321787</t>
  </si>
  <si>
    <t>143</t>
  </si>
  <si>
    <t>34571004</t>
  </si>
  <si>
    <t>lišta elektroinstalační hranatá bílá 20 x 20</t>
  </si>
  <si>
    <t>1476811468</t>
  </si>
  <si>
    <t>130</t>
  </si>
  <si>
    <t>741112022</t>
  </si>
  <si>
    <t>Montáž krabice nástěnná plastová čtyřhranná do 160x160 mm</t>
  </si>
  <si>
    <t>kus</t>
  </si>
  <si>
    <t>-437197275</t>
  </si>
  <si>
    <t>131</t>
  </si>
  <si>
    <t>34571428</t>
  </si>
  <si>
    <t>krabice pancéřová z PH 117x117x58 mm svorkovnicí krabicovou šroubovací s vodiči 16x4 mm2</t>
  </si>
  <si>
    <t>-454038564</t>
  </si>
  <si>
    <t>48</t>
  </si>
  <si>
    <t>741120001</t>
  </si>
  <si>
    <t>Montáž vodič Cu izolovaný plný a laněný žíla 0,35-6 mm2 pod omítku (CY)</t>
  </si>
  <si>
    <t>-1024404539</t>
  </si>
  <si>
    <t>49</t>
  </si>
  <si>
    <t>34140842</t>
  </si>
  <si>
    <t>vodič izolovaný s Cu jádrem 4mm2</t>
  </si>
  <si>
    <t>-433243868</t>
  </si>
  <si>
    <t>50</t>
  </si>
  <si>
    <t>-2091876417</t>
  </si>
  <si>
    <t>51</t>
  </si>
  <si>
    <t>34140844</t>
  </si>
  <si>
    <t>vodič izolovaný s Cu jádrem 6mm2</t>
  </si>
  <si>
    <t>-1421520661</t>
  </si>
  <si>
    <t>121</t>
  </si>
  <si>
    <t>741120005</t>
  </si>
  <si>
    <t>Montáž vodič Cu izolovaný plný a laněný žíla 25-35 mm2 pod omítku (CY)</t>
  </si>
  <si>
    <t>-543922350</t>
  </si>
  <si>
    <t>122</t>
  </si>
  <si>
    <t>34142160</t>
  </si>
  <si>
    <t>vodič silový s Cu jádrem 25mm2</t>
  </si>
  <si>
    <t>-55457101</t>
  </si>
  <si>
    <t>44</t>
  </si>
  <si>
    <t>741122031</t>
  </si>
  <si>
    <t>Montáž kabel Cu bez ukončení uložený pod omítku plný kulatý 5x1,5 až 2,5 mm2 (CYKY)</t>
  </si>
  <si>
    <t>-1587759929</t>
  </si>
  <si>
    <t>45</t>
  </si>
  <si>
    <t>34111094</t>
  </si>
  <si>
    <t>kabel silový s Cu jádrem 1 kV 5x2,5mm2</t>
  </si>
  <si>
    <t>-1817597020</t>
  </si>
  <si>
    <t>123</t>
  </si>
  <si>
    <t>741122032</t>
  </si>
  <si>
    <t>Montáž kabel Cu bez ukončení uložený pod omítku plný kulatý 5x4 až 6 mm2 (CYKY)</t>
  </si>
  <si>
    <t>515864753</t>
  </si>
  <si>
    <t>124</t>
  </si>
  <si>
    <t>34111098</t>
  </si>
  <si>
    <t>kabel silový s Cu jádrem 1 kV 5x4mm2</t>
  </si>
  <si>
    <t>96861577</t>
  </si>
  <si>
    <t>125</t>
  </si>
  <si>
    <t>885069942</t>
  </si>
  <si>
    <t>126</t>
  </si>
  <si>
    <t>34111100</t>
  </si>
  <si>
    <t>kabel silový s Cu jádrem 1 kV 5x6mm2</t>
  </si>
  <si>
    <t>-868223586</t>
  </si>
  <si>
    <t>127</t>
  </si>
  <si>
    <t>741122134</t>
  </si>
  <si>
    <t>Montáž kabel Cu plný kulatý žíla 4x16 až 25 mm2 zatažený v trubkách (CYKY)</t>
  </si>
  <si>
    <t>-1404935867</t>
  </si>
  <si>
    <t>128</t>
  </si>
  <si>
    <t>34111080</t>
  </si>
  <si>
    <t>kabel silový s Cu jádrem 1 kV 4x16mm2</t>
  </si>
  <si>
    <t>-1599190656</t>
  </si>
  <si>
    <t>54</t>
  </si>
  <si>
    <t>741128005.R</t>
  </si>
  <si>
    <t>Ostatní pomocný instalační materiál</t>
  </si>
  <si>
    <t>set</t>
  </si>
  <si>
    <t>752758872</t>
  </si>
  <si>
    <t>7</t>
  </si>
  <si>
    <t>741130001</t>
  </si>
  <si>
    <t>Ukončení vodič izolovaný do 2,5mm2 v rozváděči nebo na přístroji</t>
  </si>
  <si>
    <t>512</t>
  </si>
  <si>
    <t>-1276336586</t>
  </si>
  <si>
    <t>9</t>
  </si>
  <si>
    <t>741130003</t>
  </si>
  <si>
    <t>Ukončení vodič izolovaný do 4 mm2 v rozváděči nebo na přístroji</t>
  </si>
  <si>
    <t>629704384</t>
  </si>
  <si>
    <t>8</t>
  </si>
  <si>
    <t>741130004</t>
  </si>
  <si>
    <t>Ukončení vodič izolovaný do 6 mm2 v rozváděči nebo na přístroji</t>
  </si>
  <si>
    <t>-1481983862</t>
  </si>
  <si>
    <t>129</t>
  </si>
  <si>
    <t>741130007</t>
  </si>
  <si>
    <t>Ukončení vodič izolovaný do 25 mm2 v rozváděči nebo na přístroji</t>
  </si>
  <si>
    <t>279713452</t>
  </si>
  <si>
    <t>139</t>
  </si>
  <si>
    <t>741136001</t>
  </si>
  <si>
    <t>Propojení kabel celoplastový spojkou venkovní smršťovací do 1 kV 4x10-16 mm2</t>
  </si>
  <si>
    <t>1705897220</t>
  </si>
  <si>
    <t>140</t>
  </si>
  <si>
    <t>35436023</t>
  </si>
  <si>
    <t>spojka kabelová smršťovaná přímé do 1kV 4x16-50mm</t>
  </si>
  <si>
    <t>1072964728</t>
  </si>
  <si>
    <t>10</t>
  </si>
  <si>
    <t>741210001</t>
  </si>
  <si>
    <t>Montáž rozvodnice oceloplechová nebo plastová běžná do 20 kg</t>
  </si>
  <si>
    <t>1713562791</t>
  </si>
  <si>
    <t>11</t>
  </si>
  <si>
    <t>35711660.RVM213</t>
  </si>
  <si>
    <t>rozvaděč RVM213 dle PD</t>
  </si>
  <si>
    <t>248400567</t>
  </si>
  <si>
    <t>133</t>
  </si>
  <si>
    <t>-1527665611</t>
  </si>
  <si>
    <t>134</t>
  </si>
  <si>
    <t>35711660.MET</t>
  </si>
  <si>
    <t>rozvodnice MET pro pospojování</t>
  </si>
  <si>
    <t>-162579598</t>
  </si>
  <si>
    <t>150</t>
  </si>
  <si>
    <t>741320913</t>
  </si>
  <si>
    <t>Výměna pojistkových vložek velikosti do 200 A</t>
  </si>
  <si>
    <t>-124461817</t>
  </si>
  <si>
    <t>151</t>
  </si>
  <si>
    <t>35825258</t>
  </si>
  <si>
    <t>pojistka nožová 160A nízkoztrátová 14.29 W, provedení normální, charakteristika gG</t>
  </si>
  <si>
    <t>1499399879</t>
  </si>
  <si>
    <t>132</t>
  </si>
  <si>
    <t>741810002</t>
  </si>
  <si>
    <t>Celková prohlídka elektrického rozvodu a zařízení do 500 000,- Kč</t>
  </si>
  <si>
    <t>-209810077</t>
  </si>
  <si>
    <t>137</t>
  </si>
  <si>
    <t>741910413</t>
  </si>
  <si>
    <t>Montáž žlab kovový šířky do 125 mm bez víka</t>
  </si>
  <si>
    <t>-1182542985</t>
  </si>
  <si>
    <t>138</t>
  </si>
  <si>
    <t>34575493</t>
  </si>
  <si>
    <t>žlab kabelový pozinkovaný 2m/ks 100X125</t>
  </si>
  <si>
    <t>1082487705</t>
  </si>
  <si>
    <t>148</t>
  </si>
  <si>
    <t>741910511</t>
  </si>
  <si>
    <t>Montáž se zhotovením konstrukce pro upevnění přístrojů do 5 kg</t>
  </si>
  <si>
    <t>-124151740</t>
  </si>
  <si>
    <t>149</t>
  </si>
  <si>
    <t>741910512</t>
  </si>
  <si>
    <t>Montáž se zhotovením konstrukce pro upevnění přístrojů do 10 kg</t>
  </si>
  <si>
    <t>-933850562</t>
  </si>
  <si>
    <t>52</t>
  </si>
  <si>
    <t>741910601.P</t>
  </si>
  <si>
    <t>Montáž příchytka kabelová plastová, vč. kotvy</t>
  </si>
  <si>
    <t>942264251</t>
  </si>
  <si>
    <t>53</t>
  </si>
  <si>
    <t>35432540.P</t>
  </si>
  <si>
    <t>příchytka kabelová skupinová</t>
  </si>
  <si>
    <t>-275269705</t>
  </si>
  <si>
    <t>HZS</t>
  </si>
  <si>
    <t>Hodinové zúčtovací sazby</t>
  </si>
  <si>
    <t>4</t>
  </si>
  <si>
    <t>141</t>
  </si>
  <si>
    <t>HZS2222</t>
  </si>
  <si>
    <t>Hodinová zúčtovací sazba elektrikář / ostatní nespecifikované práce</t>
  </si>
  <si>
    <t>hod</t>
  </si>
  <si>
    <t>-1565053128</t>
  </si>
  <si>
    <t>6</t>
  </si>
  <si>
    <t>HZS4211</t>
  </si>
  <si>
    <t>Hodinová zúčtovací sazba revizní technik</t>
  </si>
  <si>
    <t>1487784517</t>
  </si>
  <si>
    <t>VRN</t>
  </si>
  <si>
    <t>Vedlejší rozpočtové náklady</t>
  </si>
  <si>
    <t>5</t>
  </si>
  <si>
    <t>VRN2</t>
  </si>
  <si>
    <t>Příprava staveniště</t>
  </si>
  <si>
    <t>144</t>
  </si>
  <si>
    <t>022002000</t>
  </si>
  <si>
    <t>Přeložení konstrukcí</t>
  </si>
  <si>
    <t>1024</t>
  </si>
  <si>
    <t>-1002802965</t>
  </si>
  <si>
    <t>145</t>
  </si>
  <si>
    <t>023002000</t>
  </si>
  <si>
    <t>Odstranění materiálů a konstrukcí</t>
  </si>
  <si>
    <t>-1799763750</t>
  </si>
  <si>
    <t>VRN4</t>
  </si>
  <si>
    <t>Inženýrská činnost</t>
  </si>
  <si>
    <t>146</t>
  </si>
  <si>
    <t>045002000</t>
  </si>
  <si>
    <t>Kompletační a koordinační činnost</t>
  </si>
  <si>
    <t>%</t>
  </si>
  <si>
    <t>-785267544</t>
  </si>
  <si>
    <t>VRN6</t>
  </si>
  <si>
    <t>Územní vlivy</t>
  </si>
  <si>
    <t>147</t>
  </si>
  <si>
    <t>065002000</t>
  </si>
  <si>
    <t>Mimostaveništní doprava materiálů</t>
  </si>
  <si>
    <t>951108339</t>
  </si>
  <si>
    <t>02 - VZT č.2</t>
  </si>
  <si>
    <t>rozvaděč RVM211 - úprava dle PD</t>
  </si>
  <si>
    <t>589125746</t>
  </si>
  <si>
    <t>-1185501681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</si>
</sst>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6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 applyProtection="1">
      <alignment horizontal="left" vertical="center"/>
      <protection locked="0"/>
    </xf>
    <xf numFmtId="49" fontId="2" fillId="0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 applyProtection="1">
      <alignment horizontal="left"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167" fontId="19" fillId="0" borderId="22" xfId="0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Alignment="1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10" fillId="0" borderId="0" xfId="0" applyFont="1" applyFill="1" applyAlignment="1">
      <alignment horizontal="center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0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>
      <alignment horizontal="left" vertical="center"/>
    </xf>
    <xf numFmtId="0" fontId="30" fillId="0" borderId="22" xfId="0" applyFont="1" applyFill="1" applyBorder="1" applyAlignment="1" applyProtection="1">
      <alignment horizontal="center" vertical="center"/>
      <protection locked="0"/>
    </xf>
    <xf numFmtId="49" fontId="30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30" fillId="0" borderId="22" xfId="0" applyFont="1" applyFill="1" applyBorder="1" applyAlignment="1" applyProtection="1">
      <alignment horizontal="left" vertical="center" wrapText="1"/>
      <protection locked="0"/>
    </xf>
    <xf numFmtId="0" fontId="19" fillId="0" borderId="22" xfId="0" applyFont="1" applyFill="1" applyBorder="1" applyAlignment="1" applyProtection="1">
      <alignment horizontal="center" vertical="center"/>
      <protection locked="0"/>
    </xf>
    <xf numFmtId="49" fontId="19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22" xfId="0" applyFont="1" applyFill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98"/>
  <sheetViews>
    <sheetView showGridLines="0" tabSelected="1" workbookViewId="0">
      <selection activeCell="BY15" sqref="BY1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3.6640625" customWidth="1"/>
    <col min="44" max="46" width="25.83203125" hidden="1" customWidth="1"/>
    <col min="47" max="48" width="21.6640625" hidden="1" customWidth="1"/>
    <col min="49" max="50" width="25" hidden="1" customWidth="1"/>
    <col min="51" max="51" width="21.6640625" hidden="1" customWidth="1"/>
    <col min="52" max="52" width="19.1640625" hidden="1" customWidth="1"/>
    <col min="53" max="53" width="25" hidden="1" customWidth="1"/>
    <col min="54" max="54" width="21.6640625" hidden="1" customWidth="1"/>
    <col min="55" max="55" width="19.1640625" hidden="1" customWidth="1"/>
    <col min="56" max="56" width="66.5" hidden="1" customWidth="1"/>
    <col min="57" max="66" width="9.33203125" hidden="1" customWidth="1"/>
    <col min="67" max="67" width="0" hidden="1" customWidth="1"/>
  </cols>
  <sheetData>
    <row r="1" spans="1:56">
      <c r="A1" s="12" t="s">
        <v>0</v>
      </c>
      <c r="AY1" s="12" t="s">
        <v>1</v>
      </c>
      <c r="AZ1" s="12" t="s">
        <v>2</v>
      </c>
      <c r="BA1" s="12" t="s">
        <v>1</v>
      </c>
    </row>
    <row r="2" spans="1:56" ht="36.950000000000003" customHeight="1">
      <c r="AQ2" s="185"/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</row>
    <row r="3" spans="1:5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6"/>
    </row>
    <row r="4" spans="1:56" ht="24.95" customHeight="1">
      <c r="B4" s="16"/>
      <c r="D4" s="17" t="s">
        <v>4</v>
      </c>
      <c r="AQ4" s="16"/>
      <c r="AR4" s="18" t="s">
        <v>5</v>
      </c>
      <c r="BD4" s="19" t="s">
        <v>6</v>
      </c>
    </row>
    <row r="5" spans="1:56" ht="12" customHeight="1">
      <c r="B5" s="16"/>
      <c r="D5" s="20" t="s">
        <v>7</v>
      </c>
      <c r="K5" s="207" t="s">
        <v>8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Q5" s="16"/>
      <c r="BD5" s="184" t="s">
        <v>9</v>
      </c>
    </row>
    <row r="6" spans="1:56" ht="36.950000000000003" customHeight="1">
      <c r="B6" s="16"/>
      <c r="D6" s="22" t="s">
        <v>10</v>
      </c>
      <c r="K6" s="209" t="s">
        <v>11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Q6" s="16"/>
      <c r="BD6" s="184"/>
    </row>
    <row r="7" spans="1:56" ht="12" customHeight="1">
      <c r="B7" s="16"/>
      <c r="D7" s="23" t="s">
        <v>12</v>
      </c>
      <c r="E7" s="168"/>
      <c r="F7" s="168"/>
      <c r="G7" s="168"/>
      <c r="H7" s="168"/>
      <c r="I7" s="168"/>
      <c r="J7" s="168"/>
      <c r="K7" s="169" t="s">
        <v>1</v>
      </c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70" t="s">
        <v>13</v>
      </c>
      <c r="AL7" s="168"/>
      <c r="AM7" s="168"/>
      <c r="AN7" s="169" t="s">
        <v>1</v>
      </c>
      <c r="AQ7" s="16"/>
      <c r="BD7" s="184"/>
    </row>
    <row r="8" spans="1:56" ht="12" customHeight="1">
      <c r="B8" s="16"/>
      <c r="D8" s="23" t="s">
        <v>14</v>
      </c>
      <c r="E8" s="168"/>
      <c r="F8" s="168"/>
      <c r="G8" s="168"/>
      <c r="H8" s="168"/>
      <c r="I8" s="168"/>
      <c r="J8" s="168"/>
      <c r="K8" s="169" t="s">
        <v>15</v>
      </c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70" t="s">
        <v>16</v>
      </c>
      <c r="AL8" s="168"/>
      <c r="AM8" s="168"/>
      <c r="AN8" s="171" t="s">
        <v>17</v>
      </c>
      <c r="AQ8" s="16"/>
      <c r="BD8" s="184"/>
    </row>
    <row r="9" spans="1:56" ht="14.45" customHeight="1">
      <c r="B9" s="16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168"/>
      <c r="AQ9" s="16"/>
      <c r="BD9" s="184"/>
    </row>
    <row r="10" spans="1:56" ht="12" customHeight="1">
      <c r="B10" s="16"/>
      <c r="D10" s="23" t="s">
        <v>18</v>
      </c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70" t="s">
        <v>19</v>
      </c>
      <c r="AL10" s="168"/>
      <c r="AM10" s="168"/>
      <c r="AN10" s="169" t="s">
        <v>1</v>
      </c>
      <c r="AQ10" s="16"/>
      <c r="BD10" s="184"/>
    </row>
    <row r="11" spans="1:56" ht="18.399999999999999" customHeight="1">
      <c r="B11" s="16"/>
      <c r="E11" s="169" t="s">
        <v>15</v>
      </c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70" t="s">
        <v>20</v>
      </c>
      <c r="AL11" s="168"/>
      <c r="AM11" s="168"/>
      <c r="AN11" s="169" t="s">
        <v>1</v>
      </c>
      <c r="AQ11" s="16"/>
      <c r="BD11" s="184"/>
    </row>
    <row r="12" spans="1:56" ht="6.95" customHeight="1">
      <c r="B12" s="16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68"/>
      <c r="AM12" s="168"/>
      <c r="AN12" s="168"/>
      <c r="AQ12" s="16"/>
      <c r="BD12" s="184"/>
    </row>
    <row r="13" spans="1:56" ht="12" customHeight="1">
      <c r="B13" s="16"/>
      <c r="D13" s="23" t="s">
        <v>21</v>
      </c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8"/>
      <c r="AJ13" s="168"/>
      <c r="AK13" s="170" t="s">
        <v>19</v>
      </c>
      <c r="AL13" s="168"/>
      <c r="AM13" s="168"/>
      <c r="AN13" s="172"/>
      <c r="AQ13" s="16"/>
      <c r="BD13" s="184"/>
    </row>
    <row r="14" spans="1:56" ht="12.75">
      <c r="B14" s="16"/>
      <c r="E14" s="210"/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170" t="s">
        <v>20</v>
      </c>
      <c r="AL14" s="168"/>
      <c r="AM14" s="168"/>
      <c r="AN14" s="172"/>
      <c r="AQ14" s="16"/>
      <c r="BD14" s="184"/>
    </row>
    <row r="15" spans="1:56" ht="6.95" customHeight="1">
      <c r="B15" s="16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68"/>
      <c r="AK15" s="168"/>
      <c r="AL15" s="168"/>
      <c r="AM15" s="168"/>
      <c r="AN15" s="168"/>
      <c r="AQ15" s="16"/>
      <c r="BD15" s="184"/>
    </row>
    <row r="16" spans="1:56" ht="12" customHeight="1">
      <c r="B16" s="16"/>
      <c r="D16" s="23" t="s">
        <v>22</v>
      </c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/>
      <c r="AH16" s="168"/>
      <c r="AI16" s="168"/>
      <c r="AJ16" s="168"/>
      <c r="AK16" s="170" t="s">
        <v>19</v>
      </c>
      <c r="AL16" s="168"/>
      <c r="AM16" s="168"/>
      <c r="AN16" s="169" t="s">
        <v>1</v>
      </c>
      <c r="AQ16" s="16"/>
      <c r="BD16" s="184"/>
    </row>
    <row r="17" spans="2:56" ht="18.399999999999999" customHeight="1">
      <c r="B17" s="16"/>
      <c r="E17" s="169" t="s">
        <v>15</v>
      </c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70" t="s">
        <v>20</v>
      </c>
      <c r="AL17" s="168"/>
      <c r="AM17" s="168"/>
      <c r="AN17" s="169" t="s">
        <v>1</v>
      </c>
      <c r="AQ17" s="16"/>
      <c r="BD17" s="184"/>
    </row>
    <row r="18" spans="2:56" ht="6.95" customHeight="1">
      <c r="B18" s="16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/>
      <c r="AH18" s="168"/>
      <c r="AI18" s="168"/>
      <c r="AJ18" s="168"/>
      <c r="AK18" s="168"/>
      <c r="AL18" s="168"/>
      <c r="AM18" s="168"/>
      <c r="AN18" s="168"/>
      <c r="AQ18" s="16"/>
      <c r="BD18" s="184"/>
    </row>
    <row r="19" spans="2:56" ht="12" customHeight="1">
      <c r="B19" s="16"/>
      <c r="D19" s="23" t="s">
        <v>23</v>
      </c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/>
      <c r="AH19" s="168"/>
      <c r="AI19" s="168"/>
      <c r="AJ19" s="168"/>
      <c r="AK19" s="170" t="s">
        <v>19</v>
      </c>
      <c r="AL19" s="168"/>
      <c r="AM19" s="168"/>
      <c r="AN19" s="169" t="s">
        <v>1</v>
      </c>
      <c r="AQ19" s="16"/>
      <c r="BD19" s="184"/>
    </row>
    <row r="20" spans="2:56" ht="18.399999999999999" customHeight="1">
      <c r="B20" s="16"/>
      <c r="E20" s="21" t="s">
        <v>15</v>
      </c>
      <c r="AK20" s="23" t="s">
        <v>20</v>
      </c>
      <c r="AN20" s="21" t="s">
        <v>1</v>
      </c>
      <c r="AQ20" s="16"/>
      <c r="BD20" s="184"/>
    </row>
    <row r="21" spans="2:56" ht="6.95" customHeight="1">
      <c r="B21" s="16"/>
      <c r="AQ21" s="16"/>
      <c r="BD21" s="184"/>
    </row>
    <row r="22" spans="2:56" ht="12" customHeight="1">
      <c r="B22" s="16"/>
      <c r="D22" s="23" t="s">
        <v>24</v>
      </c>
      <c r="AQ22" s="16"/>
      <c r="BD22" s="184"/>
    </row>
    <row r="23" spans="2:56" ht="16.5" customHeight="1">
      <c r="B23" s="16"/>
      <c r="E23" s="212" t="s">
        <v>1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Q23" s="16"/>
      <c r="BD23" s="184"/>
    </row>
    <row r="24" spans="2:56" ht="6.95" customHeight="1">
      <c r="B24" s="16"/>
      <c r="AQ24" s="16"/>
      <c r="BD24" s="184"/>
    </row>
    <row r="25" spans="2:56" ht="6.95" customHeight="1">
      <c r="B25" s="16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Q25" s="16"/>
      <c r="BD25" s="184"/>
    </row>
    <row r="26" spans="2:56" s="1" customFormat="1" ht="25.9" customHeight="1">
      <c r="B26" s="26"/>
      <c r="D26" s="27" t="s">
        <v>25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15">
        <f>ROUND(AG94,2)</f>
        <v>0</v>
      </c>
      <c r="AL26" s="216"/>
      <c r="AM26" s="216"/>
      <c r="AN26" s="216"/>
      <c r="AO26" s="216"/>
      <c r="AQ26" s="26"/>
      <c r="BD26" s="184"/>
    </row>
    <row r="27" spans="2:56" s="1" customFormat="1" ht="6.95" customHeight="1">
      <c r="B27" s="26"/>
      <c r="AQ27" s="26"/>
      <c r="BD27" s="184"/>
    </row>
    <row r="28" spans="2:56" s="1" customFormat="1" ht="12.75">
      <c r="B28" s="26"/>
      <c r="L28" s="213" t="s">
        <v>26</v>
      </c>
      <c r="M28" s="213"/>
      <c r="N28" s="213"/>
      <c r="O28" s="213"/>
      <c r="P28" s="213"/>
      <c r="W28" s="213" t="s">
        <v>27</v>
      </c>
      <c r="X28" s="213"/>
      <c r="Y28" s="213"/>
      <c r="Z28" s="213"/>
      <c r="AA28" s="213"/>
      <c r="AB28" s="213"/>
      <c r="AC28" s="213"/>
      <c r="AD28" s="213"/>
      <c r="AE28" s="213"/>
      <c r="AK28" s="213" t="s">
        <v>28</v>
      </c>
      <c r="AL28" s="213"/>
      <c r="AM28" s="213"/>
      <c r="AN28" s="213"/>
      <c r="AO28" s="213"/>
      <c r="AQ28" s="26"/>
      <c r="BD28" s="184"/>
    </row>
    <row r="29" spans="2:56" s="2" customFormat="1" ht="14.45" customHeight="1">
      <c r="B29" s="30"/>
      <c r="D29" s="23" t="s">
        <v>29</v>
      </c>
      <c r="F29" s="23" t="s">
        <v>30</v>
      </c>
      <c r="L29" s="195">
        <v>0.21</v>
      </c>
      <c r="M29" s="196"/>
      <c r="N29" s="196"/>
      <c r="O29" s="196"/>
      <c r="P29" s="196"/>
      <c r="W29" s="214">
        <f>ROUND(AY94, 2)</f>
        <v>0</v>
      </c>
      <c r="X29" s="196"/>
      <c r="Y29" s="196"/>
      <c r="Z29" s="196"/>
      <c r="AA29" s="196"/>
      <c r="AB29" s="196"/>
      <c r="AC29" s="196"/>
      <c r="AD29" s="196"/>
      <c r="AE29" s="196"/>
      <c r="AK29" s="214">
        <f>ROUND(AU94, 2)</f>
        <v>0</v>
      </c>
      <c r="AL29" s="196"/>
      <c r="AM29" s="196"/>
      <c r="AN29" s="196"/>
      <c r="AO29" s="196"/>
      <c r="AQ29" s="30"/>
      <c r="BD29" s="184"/>
    </row>
    <row r="30" spans="2:56" s="2" customFormat="1" ht="14.45" customHeight="1">
      <c r="B30" s="30"/>
      <c r="F30" s="23" t="s">
        <v>31</v>
      </c>
      <c r="L30" s="195">
        <v>0.15</v>
      </c>
      <c r="M30" s="196"/>
      <c r="N30" s="196"/>
      <c r="O30" s="196"/>
      <c r="P30" s="196"/>
      <c r="W30" s="214">
        <f>ROUND(AZ94,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214">
        <f>ROUND(AV94, 2)</f>
        <v>0</v>
      </c>
      <c r="AL30" s="196"/>
      <c r="AM30" s="196"/>
      <c r="AN30" s="196"/>
      <c r="AO30" s="196"/>
      <c r="AQ30" s="30"/>
      <c r="BD30" s="184"/>
    </row>
    <row r="31" spans="2:56" s="2" customFormat="1" ht="14.45" hidden="1" customHeight="1">
      <c r="B31" s="30"/>
      <c r="F31" s="23" t="s">
        <v>32</v>
      </c>
      <c r="L31" s="195">
        <v>0.21</v>
      </c>
      <c r="M31" s="196"/>
      <c r="N31" s="196"/>
      <c r="O31" s="196"/>
      <c r="P31" s="196"/>
      <c r="W31" s="214">
        <f>ROUND(BA94,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214">
        <v>0</v>
      </c>
      <c r="AL31" s="196"/>
      <c r="AM31" s="196"/>
      <c r="AN31" s="196"/>
      <c r="AO31" s="196"/>
      <c r="AQ31" s="30"/>
      <c r="BD31" s="184"/>
    </row>
    <row r="32" spans="2:56" s="2" customFormat="1" ht="14.45" hidden="1" customHeight="1">
      <c r="B32" s="30"/>
      <c r="F32" s="23" t="s">
        <v>33</v>
      </c>
      <c r="L32" s="195">
        <v>0.15</v>
      </c>
      <c r="M32" s="196"/>
      <c r="N32" s="196"/>
      <c r="O32" s="196"/>
      <c r="P32" s="196"/>
      <c r="W32" s="214">
        <f>ROUND(BB94,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214">
        <v>0</v>
      </c>
      <c r="AL32" s="196"/>
      <c r="AM32" s="196"/>
      <c r="AN32" s="196"/>
      <c r="AO32" s="196"/>
      <c r="AQ32" s="30"/>
      <c r="BD32" s="184"/>
    </row>
    <row r="33" spans="2:56" s="2" customFormat="1" ht="14.45" hidden="1" customHeight="1">
      <c r="B33" s="30"/>
      <c r="F33" s="23" t="s">
        <v>34</v>
      </c>
      <c r="L33" s="195">
        <v>0</v>
      </c>
      <c r="M33" s="196"/>
      <c r="N33" s="196"/>
      <c r="O33" s="196"/>
      <c r="P33" s="196"/>
      <c r="W33" s="214">
        <f>ROUND(BC94,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214">
        <v>0</v>
      </c>
      <c r="AL33" s="196"/>
      <c r="AM33" s="196"/>
      <c r="AN33" s="196"/>
      <c r="AO33" s="196"/>
      <c r="AQ33" s="30"/>
      <c r="BD33" s="184"/>
    </row>
    <row r="34" spans="2:56" s="1" customFormat="1" ht="6.95" customHeight="1">
      <c r="B34" s="26"/>
      <c r="AQ34" s="26"/>
      <c r="BD34" s="184"/>
    </row>
    <row r="35" spans="2:56" s="1" customFormat="1" ht="25.9" customHeight="1">
      <c r="B35" s="26"/>
      <c r="C35" s="31"/>
      <c r="D35" s="32" t="s">
        <v>35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36</v>
      </c>
      <c r="U35" s="33"/>
      <c r="V35" s="33"/>
      <c r="W35" s="33"/>
      <c r="X35" s="198" t="s">
        <v>37</v>
      </c>
      <c r="Y35" s="199"/>
      <c r="Z35" s="199"/>
      <c r="AA35" s="199"/>
      <c r="AB35" s="199"/>
      <c r="AC35" s="33"/>
      <c r="AD35" s="33"/>
      <c r="AE35" s="33"/>
      <c r="AF35" s="33"/>
      <c r="AG35" s="33"/>
      <c r="AH35" s="33"/>
      <c r="AI35" s="33"/>
      <c r="AJ35" s="33"/>
      <c r="AK35" s="200">
        <f>SUM(AK26:AK33)</f>
        <v>0</v>
      </c>
      <c r="AL35" s="199"/>
      <c r="AM35" s="199"/>
      <c r="AN35" s="199"/>
      <c r="AO35" s="201"/>
      <c r="AP35" s="31"/>
      <c r="AQ35" s="26"/>
    </row>
    <row r="36" spans="2:56" s="1" customFormat="1" ht="6.95" customHeight="1">
      <c r="B36" s="26"/>
      <c r="AQ36" s="26"/>
    </row>
    <row r="37" spans="2:56" s="1" customFormat="1" ht="14.45" customHeight="1">
      <c r="B37" s="26"/>
      <c r="AQ37" s="26"/>
    </row>
    <row r="38" spans="2:56" ht="14.45" customHeight="1">
      <c r="B38" s="16"/>
      <c r="AQ38" s="16"/>
    </row>
    <row r="39" spans="2:56" ht="14.45" customHeight="1">
      <c r="B39" s="16"/>
      <c r="AQ39" s="16"/>
    </row>
    <row r="40" spans="2:56" ht="14.45" customHeight="1">
      <c r="B40" s="16"/>
      <c r="AQ40" s="16"/>
    </row>
    <row r="41" spans="2:56" ht="14.45" customHeight="1">
      <c r="B41" s="16"/>
      <c r="AQ41" s="16"/>
    </row>
    <row r="42" spans="2:56" ht="14.45" customHeight="1">
      <c r="B42" s="16"/>
      <c r="AQ42" s="16"/>
    </row>
    <row r="43" spans="2:56" ht="14.45" customHeight="1">
      <c r="B43" s="16"/>
      <c r="AQ43" s="16"/>
    </row>
    <row r="44" spans="2:56" ht="14.45" customHeight="1">
      <c r="B44" s="16"/>
      <c r="AQ44" s="16"/>
    </row>
    <row r="45" spans="2:56" ht="14.45" customHeight="1">
      <c r="B45" s="16"/>
      <c r="AQ45" s="16"/>
    </row>
    <row r="46" spans="2:56" ht="14.45" customHeight="1">
      <c r="B46" s="16"/>
      <c r="AQ46" s="16"/>
    </row>
    <row r="47" spans="2:56" ht="14.45" customHeight="1">
      <c r="B47" s="16"/>
      <c r="AQ47" s="16"/>
    </row>
    <row r="48" spans="2:56" ht="14.45" customHeight="1">
      <c r="B48" s="16"/>
      <c r="AQ48" s="16"/>
    </row>
    <row r="49" spans="2:43" s="1" customFormat="1" ht="14.45" customHeight="1">
      <c r="B49" s="26"/>
      <c r="D49" s="35" t="s">
        <v>38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39</v>
      </c>
      <c r="AI49" s="36"/>
      <c r="AJ49" s="36"/>
      <c r="AK49" s="36"/>
      <c r="AL49" s="36"/>
      <c r="AM49" s="36"/>
      <c r="AN49" s="36"/>
      <c r="AO49" s="36"/>
      <c r="AQ49" s="26"/>
    </row>
    <row r="50" spans="2:43">
      <c r="B50" s="16"/>
      <c r="AQ50" s="16"/>
    </row>
    <row r="51" spans="2:43">
      <c r="B51" s="16"/>
      <c r="AQ51" s="16"/>
    </row>
    <row r="52" spans="2:43">
      <c r="B52" s="16"/>
      <c r="AQ52" s="16"/>
    </row>
    <row r="53" spans="2:43">
      <c r="B53" s="16"/>
      <c r="AQ53" s="16"/>
    </row>
    <row r="54" spans="2:43">
      <c r="B54" s="16"/>
      <c r="AQ54" s="16"/>
    </row>
    <row r="55" spans="2:43">
      <c r="B55" s="16"/>
      <c r="AQ55" s="16"/>
    </row>
    <row r="56" spans="2:43">
      <c r="B56" s="16"/>
      <c r="AQ56" s="16"/>
    </row>
    <row r="57" spans="2:43">
      <c r="B57" s="16"/>
      <c r="AQ57" s="16"/>
    </row>
    <row r="58" spans="2:43">
      <c r="B58" s="16"/>
      <c r="AQ58" s="16"/>
    </row>
    <row r="59" spans="2:43">
      <c r="B59" s="16"/>
      <c r="AQ59" s="16"/>
    </row>
    <row r="60" spans="2:43" s="1" customFormat="1" ht="12.75">
      <c r="B60" s="26"/>
      <c r="D60" s="37" t="s">
        <v>40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7" t="s">
        <v>41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7" t="s">
        <v>40</v>
      </c>
      <c r="AI60" s="28"/>
      <c r="AJ60" s="28"/>
      <c r="AK60" s="28"/>
      <c r="AL60" s="28"/>
      <c r="AM60" s="37" t="s">
        <v>41</v>
      </c>
      <c r="AN60" s="28"/>
      <c r="AO60" s="28"/>
      <c r="AQ60" s="26"/>
    </row>
    <row r="61" spans="2:43">
      <c r="B61" s="16"/>
      <c r="AQ61" s="16"/>
    </row>
    <row r="62" spans="2:43">
      <c r="B62" s="16"/>
      <c r="AQ62" s="16"/>
    </row>
    <row r="63" spans="2:43">
      <c r="B63" s="16"/>
      <c r="AQ63" s="16"/>
    </row>
    <row r="64" spans="2:43" s="1" customFormat="1" ht="12.75">
      <c r="B64" s="26"/>
      <c r="D64" s="35" t="s">
        <v>42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43</v>
      </c>
      <c r="AI64" s="36"/>
      <c r="AJ64" s="36"/>
      <c r="AK64" s="36"/>
      <c r="AL64" s="36"/>
      <c r="AM64" s="36"/>
      <c r="AN64" s="36"/>
      <c r="AO64" s="36"/>
      <c r="AQ64" s="26"/>
    </row>
    <row r="65" spans="2:43">
      <c r="B65" s="16"/>
      <c r="AQ65" s="16"/>
    </row>
    <row r="66" spans="2:43">
      <c r="B66" s="16"/>
      <c r="AQ66" s="16"/>
    </row>
    <row r="67" spans="2:43">
      <c r="B67" s="16"/>
      <c r="AQ67" s="16"/>
    </row>
    <row r="68" spans="2:43">
      <c r="B68" s="16"/>
      <c r="AQ68" s="16"/>
    </row>
    <row r="69" spans="2:43">
      <c r="B69" s="16"/>
      <c r="AQ69" s="16"/>
    </row>
    <row r="70" spans="2:43">
      <c r="B70" s="16"/>
      <c r="AQ70" s="16"/>
    </row>
    <row r="71" spans="2:43">
      <c r="B71" s="16"/>
      <c r="AQ71" s="16"/>
    </row>
    <row r="72" spans="2:43">
      <c r="B72" s="16"/>
      <c r="AQ72" s="16"/>
    </row>
    <row r="73" spans="2:43">
      <c r="B73" s="16"/>
      <c r="AQ73" s="16"/>
    </row>
    <row r="74" spans="2:43">
      <c r="B74" s="16"/>
      <c r="AQ74" s="16"/>
    </row>
    <row r="75" spans="2:43" s="1" customFormat="1" ht="12.75">
      <c r="B75" s="26"/>
      <c r="D75" s="37" t="s">
        <v>40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7" t="s">
        <v>41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 t="s">
        <v>40</v>
      </c>
      <c r="AI75" s="28"/>
      <c r="AJ75" s="28"/>
      <c r="AK75" s="28"/>
      <c r="AL75" s="28"/>
      <c r="AM75" s="37" t="s">
        <v>41</v>
      </c>
      <c r="AN75" s="28"/>
      <c r="AO75" s="28"/>
      <c r="AQ75" s="26"/>
    </row>
    <row r="76" spans="2:43" s="1" customFormat="1">
      <c r="B76" s="26"/>
      <c r="AQ76" s="26"/>
    </row>
    <row r="77" spans="2:43" s="1" customFormat="1" ht="6.95" customHeight="1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26"/>
    </row>
    <row r="81" spans="1:55" s="1" customFormat="1" ht="6.95" customHeight="1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26"/>
    </row>
    <row r="82" spans="1:55" s="1" customFormat="1" ht="24.95" customHeight="1">
      <c r="B82" s="26"/>
      <c r="C82" s="17" t="s">
        <v>44</v>
      </c>
      <c r="AQ82" s="26"/>
    </row>
    <row r="83" spans="1:55" s="1" customFormat="1" ht="6.95" customHeight="1">
      <c r="B83" s="26"/>
      <c r="AQ83" s="26"/>
    </row>
    <row r="84" spans="1:55" s="3" customFormat="1" ht="12" customHeight="1">
      <c r="B84" s="42"/>
      <c r="C84" s="23" t="s">
        <v>7</v>
      </c>
      <c r="L84" s="3" t="str">
        <f>K5</f>
        <v>35</v>
      </c>
      <c r="AQ84" s="42"/>
    </row>
    <row r="85" spans="1:55" s="4" customFormat="1" ht="36.950000000000003" customHeight="1">
      <c r="B85" s="43"/>
      <c r="C85" s="44" t="s">
        <v>10</v>
      </c>
      <c r="L85" s="204" t="str">
        <f>K6</f>
        <v>Uherský Brod Výměna VZT</v>
      </c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K85" s="205"/>
      <c r="AL85" s="205"/>
      <c r="AM85" s="205"/>
      <c r="AN85" s="205"/>
      <c r="AO85" s="205"/>
      <c r="AQ85" s="43"/>
    </row>
    <row r="86" spans="1:55" s="1" customFormat="1" ht="6.95" customHeight="1">
      <c r="B86" s="26"/>
      <c r="AQ86" s="26"/>
    </row>
    <row r="87" spans="1:55" s="1" customFormat="1" ht="12" customHeight="1">
      <c r="B87" s="26"/>
      <c r="C87" s="23" t="s">
        <v>14</v>
      </c>
      <c r="L87" s="45" t="str">
        <f>IF(K8="","",K8)</f>
        <v xml:space="preserve"> </v>
      </c>
      <c r="AI87" s="23" t="s">
        <v>16</v>
      </c>
      <c r="AM87" s="206" t="str">
        <f>IF(AN8= "","",AN8)</f>
        <v>11. 5. 2020</v>
      </c>
      <c r="AN87" s="206"/>
      <c r="AQ87" s="26"/>
    </row>
    <row r="88" spans="1:55" s="1" customFormat="1" ht="6.95" customHeight="1">
      <c r="B88" s="26"/>
      <c r="AQ88" s="26"/>
    </row>
    <row r="89" spans="1:55" s="1" customFormat="1" ht="15.2" customHeight="1">
      <c r="B89" s="26"/>
      <c r="C89" s="23" t="s">
        <v>18</v>
      </c>
      <c r="L89" s="3" t="str">
        <f>IF(E11= "","",E11)</f>
        <v xml:space="preserve"> </v>
      </c>
      <c r="AI89" s="23" t="s">
        <v>22</v>
      </c>
      <c r="AM89" s="202" t="str">
        <f>IF(E17="","",E17)</f>
        <v xml:space="preserve"> </v>
      </c>
      <c r="AN89" s="203"/>
      <c r="AO89" s="203"/>
      <c r="AP89" s="203"/>
      <c r="AQ89" s="26"/>
      <c r="AR89" s="178" t="s">
        <v>45</v>
      </c>
      <c r="AS89" s="179"/>
      <c r="AT89" s="47"/>
      <c r="AU89" s="47"/>
      <c r="AV89" s="47"/>
      <c r="AW89" s="47"/>
      <c r="AX89" s="47"/>
      <c r="AY89" s="47"/>
      <c r="AZ89" s="47"/>
      <c r="BA89" s="47"/>
      <c r="BB89" s="47"/>
      <c r="BC89" s="48"/>
    </row>
    <row r="90" spans="1:55" s="1" customFormat="1" ht="15.2" customHeight="1">
      <c r="B90" s="26"/>
      <c r="C90" s="23" t="s">
        <v>21</v>
      </c>
      <c r="L90" s="3">
        <f>IF(E14= "Vyplň údaj","",E14)</f>
        <v>0</v>
      </c>
      <c r="AI90" s="23" t="s">
        <v>23</v>
      </c>
      <c r="AM90" s="202" t="str">
        <f>IF(E20="","",E20)</f>
        <v xml:space="preserve"> </v>
      </c>
      <c r="AN90" s="203"/>
      <c r="AO90" s="203"/>
      <c r="AP90" s="203"/>
      <c r="AQ90" s="26"/>
      <c r="AR90" s="180"/>
      <c r="AS90" s="181"/>
      <c r="AT90" s="49"/>
      <c r="AU90" s="49"/>
      <c r="AV90" s="49"/>
      <c r="AW90" s="49"/>
      <c r="AX90" s="49"/>
      <c r="AY90" s="49"/>
      <c r="AZ90" s="49"/>
      <c r="BA90" s="49"/>
      <c r="BB90" s="49"/>
      <c r="BC90" s="50"/>
    </row>
    <row r="91" spans="1:55" s="1" customFormat="1" ht="10.9" customHeight="1">
      <c r="B91" s="26"/>
      <c r="AQ91" s="26"/>
      <c r="AR91" s="182"/>
      <c r="AS91" s="183"/>
      <c r="AT91" s="49"/>
      <c r="AU91" s="49"/>
      <c r="AV91" s="49"/>
      <c r="AW91" s="49"/>
      <c r="AX91" s="49"/>
      <c r="AY91" s="49"/>
      <c r="AZ91" s="49"/>
      <c r="BA91" s="49"/>
      <c r="BB91" s="49"/>
      <c r="BC91" s="50"/>
    </row>
    <row r="92" spans="1:55" s="1" customFormat="1" ht="29.25" customHeight="1">
      <c r="B92" s="26"/>
      <c r="C92" s="197" t="s">
        <v>46</v>
      </c>
      <c r="D92" s="192"/>
      <c r="E92" s="192"/>
      <c r="F92" s="192"/>
      <c r="G92" s="192"/>
      <c r="H92" s="51"/>
      <c r="I92" s="193" t="s">
        <v>47</v>
      </c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1" t="s">
        <v>48</v>
      </c>
      <c r="AH92" s="192"/>
      <c r="AI92" s="192"/>
      <c r="AJ92" s="192"/>
      <c r="AK92" s="192"/>
      <c r="AL92" s="192"/>
      <c r="AM92" s="192"/>
      <c r="AN92" s="193" t="s">
        <v>49</v>
      </c>
      <c r="AO92" s="192"/>
      <c r="AP92" s="194"/>
      <c r="AQ92" s="26"/>
      <c r="AR92" s="52" t="s">
        <v>51</v>
      </c>
      <c r="AS92" s="53" t="s">
        <v>52</v>
      </c>
      <c r="AT92" s="53" t="s">
        <v>53</v>
      </c>
      <c r="AU92" s="53" t="s">
        <v>54</v>
      </c>
      <c r="AV92" s="53" t="s">
        <v>55</v>
      </c>
      <c r="AW92" s="53" t="s">
        <v>56</v>
      </c>
      <c r="AX92" s="53" t="s">
        <v>57</v>
      </c>
      <c r="AY92" s="53" t="s">
        <v>58</v>
      </c>
      <c r="AZ92" s="53" t="s">
        <v>59</v>
      </c>
      <c r="BA92" s="53" t="s">
        <v>60</v>
      </c>
      <c r="BB92" s="53" t="s">
        <v>61</v>
      </c>
      <c r="BC92" s="54" t="s">
        <v>62</v>
      </c>
    </row>
    <row r="93" spans="1:55" s="1" customFormat="1" ht="10.9" customHeight="1">
      <c r="B93" s="26"/>
      <c r="AQ93" s="26"/>
      <c r="AR93" s="55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8"/>
    </row>
    <row r="94" spans="1:55" s="5" customFormat="1" ht="32.450000000000003" customHeight="1">
      <c r="B94" s="56"/>
      <c r="C94" s="57" t="s">
        <v>63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89">
        <f>ROUND(SUM(AG95:AG96),2)</f>
        <v>0</v>
      </c>
      <c r="AH94" s="189"/>
      <c r="AI94" s="189"/>
      <c r="AJ94" s="189"/>
      <c r="AK94" s="189"/>
      <c r="AL94" s="189"/>
      <c r="AM94" s="189"/>
      <c r="AN94" s="190">
        <f>SUM(AG94,AS94)</f>
        <v>0</v>
      </c>
      <c r="AO94" s="190"/>
      <c r="AP94" s="190"/>
      <c r="AQ94" s="56"/>
      <c r="AR94" s="60">
        <f>ROUND(SUM(AR95:AR96),2)</f>
        <v>0</v>
      </c>
      <c r="AS94" s="61">
        <f>ROUND(SUM(AU94:AV94),2)</f>
        <v>0</v>
      </c>
      <c r="AT94" s="62">
        <f>ROUND(SUM(AT95:AT96),5)</f>
        <v>0</v>
      </c>
      <c r="AU94" s="61">
        <f>ROUND(AY94*L29,2)</f>
        <v>0</v>
      </c>
      <c r="AV94" s="61">
        <f>ROUND(AZ94*L30,2)</f>
        <v>0</v>
      </c>
      <c r="AW94" s="61">
        <f>ROUND(BA94*L29,2)</f>
        <v>0</v>
      </c>
      <c r="AX94" s="61">
        <f>ROUND(BB94*L30,2)</f>
        <v>0</v>
      </c>
      <c r="AY94" s="61">
        <f>ROUND(SUM(AY95:AY96),2)</f>
        <v>0</v>
      </c>
      <c r="AZ94" s="61">
        <f>ROUND(SUM(AZ95:AZ96),2)</f>
        <v>0</v>
      </c>
      <c r="BA94" s="61">
        <f>ROUND(SUM(BA95:BA96),2)</f>
        <v>0</v>
      </c>
      <c r="BB94" s="61">
        <f>ROUND(SUM(BB95:BB96),2)</f>
        <v>0</v>
      </c>
      <c r="BC94" s="63">
        <f>ROUND(SUM(BC95:BC96),2)</f>
        <v>0</v>
      </c>
    </row>
    <row r="95" spans="1:55" s="6" customFormat="1" ht="16.5" customHeight="1">
      <c r="A95" s="64" t="s">
        <v>66</v>
      </c>
      <c r="B95" s="65"/>
      <c r="C95" s="66"/>
      <c r="D95" s="188" t="s">
        <v>67</v>
      </c>
      <c r="E95" s="188"/>
      <c r="F95" s="188"/>
      <c r="G95" s="188"/>
      <c r="H95" s="188"/>
      <c r="I95" s="67"/>
      <c r="J95" s="188" t="s">
        <v>68</v>
      </c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186">
        <f>'01 - VZT č.1'!J30</f>
        <v>0</v>
      </c>
      <c r="AH95" s="187"/>
      <c r="AI95" s="187"/>
      <c r="AJ95" s="187"/>
      <c r="AK95" s="187"/>
      <c r="AL95" s="187"/>
      <c r="AM95" s="187"/>
      <c r="AN95" s="186">
        <f>SUM(AG95,AS95)</f>
        <v>0</v>
      </c>
      <c r="AO95" s="187"/>
      <c r="AP95" s="187"/>
      <c r="AQ95" s="65"/>
      <c r="AR95" s="68">
        <v>0</v>
      </c>
      <c r="AS95" s="69">
        <f>ROUND(SUM(AU95:AV95),2)</f>
        <v>0</v>
      </c>
      <c r="AT95" s="70">
        <f>'01 - VZT č.1'!P123</f>
        <v>0</v>
      </c>
      <c r="AU95" s="69">
        <f>'01 - VZT č.1'!J33</f>
        <v>0</v>
      </c>
      <c r="AV95" s="69">
        <f>'01 - VZT č.1'!J34</f>
        <v>0</v>
      </c>
      <c r="AW95" s="69">
        <f>'01 - VZT č.1'!J35</f>
        <v>0</v>
      </c>
      <c r="AX95" s="69">
        <f>'01 - VZT č.1'!J36</f>
        <v>0</v>
      </c>
      <c r="AY95" s="69">
        <f>'01 - VZT č.1'!F33</f>
        <v>0</v>
      </c>
      <c r="AZ95" s="69">
        <f>'01 - VZT č.1'!F34</f>
        <v>0</v>
      </c>
      <c r="BA95" s="69">
        <f>'01 - VZT č.1'!F35</f>
        <v>0</v>
      </c>
      <c r="BB95" s="69">
        <f>'01 - VZT č.1'!F36</f>
        <v>0</v>
      </c>
      <c r="BC95" s="71">
        <f>'01 - VZT č.1'!F37</f>
        <v>0</v>
      </c>
    </row>
    <row r="96" spans="1:55" s="6" customFormat="1" ht="16.5" customHeight="1">
      <c r="A96" s="64" t="s">
        <v>66</v>
      </c>
      <c r="B96" s="65"/>
      <c r="C96" s="66"/>
      <c r="D96" s="188" t="s">
        <v>72</v>
      </c>
      <c r="E96" s="188"/>
      <c r="F96" s="188"/>
      <c r="G96" s="188"/>
      <c r="H96" s="188"/>
      <c r="I96" s="67"/>
      <c r="J96" s="188" t="s">
        <v>73</v>
      </c>
      <c r="K96" s="188"/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6">
        <f>'02 - VZT č.2'!J30</f>
        <v>0</v>
      </c>
      <c r="AH96" s="187"/>
      <c r="AI96" s="187"/>
      <c r="AJ96" s="187"/>
      <c r="AK96" s="187"/>
      <c r="AL96" s="187"/>
      <c r="AM96" s="187"/>
      <c r="AN96" s="186">
        <f>SUM(AG96,AS96)</f>
        <v>0</v>
      </c>
      <c r="AO96" s="187"/>
      <c r="AP96" s="187"/>
      <c r="AQ96" s="65"/>
      <c r="AR96" s="72">
        <v>0</v>
      </c>
      <c r="AS96" s="73">
        <f>ROUND(SUM(AU96:AV96),2)</f>
        <v>0</v>
      </c>
      <c r="AT96" s="74">
        <f>'02 - VZT č.2'!P123</f>
        <v>0</v>
      </c>
      <c r="AU96" s="73">
        <f>'02 - VZT č.2'!J33</f>
        <v>0</v>
      </c>
      <c r="AV96" s="73">
        <f>'02 - VZT č.2'!J34</f>
        <v>0</v>
      </c>
      <c r="AW96" s="73">
        <f>'02 - VZT č.2'!J35</f>
        <v>0</v>
      </c>
      <c r="AX96" s="73">
        <f>'02 - VZT č.2'!J36</f>
        <v>0</v>
      </c>
      <c r="AY96" s="73">
        <f>'02 - VZT č.2'!F33</f>
        <v>0</v>
      </c>
      <c r="AZ96" s="73">
        <f>'02 - VZT č.2'!F34</f>
        <v>0</v>
      </c>
      <c r="BA96" s="73">
        <f>'02 - VZT č.2'!F35</f>
        <v>0</v>
      </c>
      <c r="BB96" s="73">
        <f>'02 - VZT č.2'!F36</f>
        <v>0</v>
      </c>
      <c r="BC96" s="75">
        <f>'02 - VZT č.2'!F37</f>
        <v>0</v>
      </c>
    </row>
    <row r="97" spans="2:43" s="1" customFormat="1" ht="30" customHeight="1">
      <c r="B97" s="26"/>
      <c r="AQ97" s="26"/>
    </row>
    <row r="98" spans="2:43" s="1" customFormat="1" ht="6.95" customHeight="1"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26"/>
    </row>
  </sheetData>
  <mergeCells count="46">
    <mergeCell ref="W29:AE29"/>
    <mergeCell ref="AK29:AO29"/>
    <mergeCell ref="W30:AE30"/>
    <mergeCell ref="AK30:AO30"/>
    <mergeCell ref="AK31:AO31"/>
    <mergeCell ref="L30:P30"/>
    <mergeCell ref="L31:P31"/>
    <mergeCell ref="L32:P32"/>
    <mergeCell ref="L33:P33"/>
    <mergeCell ref="C92:G92"/>
    <mergeCell ref="I92:AF92"/>
    <mergeCell ref="X35:AB35"/>
    <mergeCell ref="L85:AO85"/>
    <mergeCell ref="AM87:AN87"/>
    <mergeCell ref="AM89:AP89"/>
    <mergeCell ref="W31:AE31"/>
    <mergeCell ref="W32:AE32"/>
    <mergeCell ref="AK32:AO32"/>
    <mergeCell ref="W33:AE33"/>
    <mergeCell ref="AK33:AO33"/>
    <mergeCell ref="D96:H96"/>
    <mergeCell ref="J96:AF96"/>
    <mergeCell ref="AG94:AM94"/>
    <mergeCell ref="AN94:AP94"/>
    <mergeCell ref="AG92:AM92"/>
    <mergeCell ref="AN92:AP92"/>
    <mergeCell ref="AN95:AP95"/>
    <mergeCell ref="AG95:AM95"/>
    <mergeCell ref="D95:H95"/>
    <mergeCell ref="J95:AF95"/>
    <mergeCell ref="AR89:AS91"/>
    <mergeCell ref="BD5:BD34"/>
    <mergeCell ref="AQ2:BD2"/>
    <mergeCell ref="AN96:AP96"/>
    <mergeCell ref="AG96:AM96"/>
    <mergeCell ref="AK35:AO35"/>
    <mergeCell ref="AM90:AP90"/>
    <mergeCell ref="K5:AO5"/>
    <mergeCell ref="K6:AO6"/>
    <mergeCell ref="E14:AJ14"/>
    <mergeCell ref="E23:AN23"/>
    <mergeCell ref="L28:P28"/>
    <mergeCell ref="W28:AE28"/>
    <mergeCell ref="AK28:AO28"/>
    <mergeCell ref="L29:P29"/>
    <mergeCell ref="AK26:AO26"/>
  </mergeCells>
  <hyperlinks>
    <hyperlink ref="A95" location="'01 - VZT č.1'!C2" display="/" xr:uid="{00000000-0004-0000-0000-000000000000}"/>
    <hyperlink ref="A96" location="'02 - VZT č.2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9"/>
  <sheetViews>
    <sheetView showGridLines="0" workbookViewId="0">
      <selection activeCell="Z161" sqref="Z16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76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AT2" s="13" t="s">
        <v>70</v>
      </c>
    </row>
    <row r="3" spans="2:46" ht="6.95" customHeight="1">
      <c r="B3" s="14"/>
      <c r="C3" s="15"/>
      <c r="D3" s="15"/>
      <c r="E3" s="15"/>
      <c r="F3" s="15"/>
      <c r="G3" s="15"/>
      <c r="H3" s="15"/>
      <c r="I3" s="77"/>
      <c r="J3" s="15"/>
      <c r="K3" s="15"/>
      <c r="L3" s="16"/>
      <c r="AT3" s="13" t="s">
        <v>71</v>
      </c>
    </row>
    <row r="4" spans="2:46" ht="24.95" customHeight="1">
      <c r="B4" s="16"/>
      <c r="D4" s="17" t="s">
        <v>75</v>
      </c>
      <c r="L4" s="16"/>
      <c r="M4" s="78" t="s">
        <v>5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10</v>
      </c>
      <c r="L6" s="16"/>
    </row>
    <row r="7" spans="2:46" ht="16.5" customHeight="1">
      <c r="B7" s="16"/>
      <c r="E7" s="218" t="str">
        <f>'Rekapitulace stavby'!K6</f>
        <v>Uherský Brod Výměna VZT</v>
      </c>
      <c r="F7" s="219"/>
      <c r="G7" s="219"/>
      <c r="H7" s="219"/>
      <c r="L7" s="16"/>
    </row>
    <row r="8" spans="2:46" s="1" customFormat="1" ht="12" customHeight="1">
      <c r="B8" s="26"/>
      <c r="D8" s="23" t="s">
        <v>76</v>
      </c>
      <c r="I8" s="79"/>
      <c r="L8" s="26"/>
    </row>
    <row r="9" spans="2:46" s="1" customFormat="1" ht="36.950000000000003" customHeight="1">
      <c r="B9" s="26"/>
      <c r="E9" s="204" t="s">
        <v>77</v>
      </c>
      <c r="F9" s="217"/>
      <c r="G9" s="217"/>
      <c r="H9" s="217"/>
      <c r="I9" s="79"/>
      <c r="L9" s="26"/>
    </row>
    <row r="10" spans="2:46" s="1" customFormat="1">
      <c r="B10" s="26"/>
      <c r="I10" s="79"/>
      <c r="L10" s="26"/>
    </row>
    <row r="11" spans="2:46" s="1" customFormat="1" ht="12" customHeight="1">
      <c r="B11" s="26"/>
      <c r="D11" s="23" t="s">
        <v>12</v>
      </c>
      <c r="F11" s="21" t="s">
        <v>1</v>
      </c>
      <c r="I11" s="80" t="s">
        <v>13</v>
      </c>
      <c r="J11" s="21" t="s">
        <v>1</v>
      </c>
      <c r="L11" s="26"/>
    </row>
    <row r="12" spans="2:46" s="1" customFormat="1" ht="12" customHeight="1">
      <c r="B12" s="26"/>
      <c r="D12" s="23" t="s">
        <v>14</v>
      </c>
      <c r="F12" s="21" t="s">
        <v>15</v>
      </c>
      <c r="I12" s="80" t="s">
        <v>16</v>
      </c>
      <c r="J12" s="46" t="str">
        <f>'Rekapitulace stavby'!AN8</f>
        <v>11. 5. 2020</v>
      </c>
      <c r="L12" s="26"/>
    </row>
    <row r="13" spans="2:46" s="1" customFormat="1" ht="10.9" customHeight="1">
      <c r="B13" s="26"/>
      <c r="I13" s="79"/>
      <c r="L13" s="26"/>
    </row>
    <row r="14" spans="2:46" s="1" customFormat="1" ht="12" customHeight="1">
      <c r="B14" s="26"/>
      <c r="D14" s="23" t="s">
        <v>18</v>
      </c>
      <c r="I14" s="80" t="s">
        <v>19</v>
      </c>
      <c r="J14" s="21" t="str">
        <f>IF('Rekapitulace stavby'!AN10="","",'Rekapitulace stavby'!AN10)</f>
        <v/>
      </c>
      <c r="L14" s="26"/>
    </row>
    <row r="15" spans="2:46" s="1" customFormat="1" ht="18" customHeight="1">
      <c r="B15" s="26"/>
      <c r="E15" s="169" t="str">
        <f>IF('Rekapitulace stavby'!E11="","",'Rekapitulace stavby'!E11)</f>
        <v xml:space="preserve"> </v>
      </c>
      <c r="F15" s="173"/>
      <c r="G15" s="173"/>
      <c r="H15" s="173"/>
      <c r="I15" s="174" t="s">
        <v>20</v>
      </c>
      <c r="J15" s="169" t="str">
        <f>IF('Rekapitulace stavby'!AN11="","",'Rekapitulace stavby'!AN11)</f>
        <v/>
      </c>
      <c r="L15" s="26"/>
    </row>
    <row r="16" spans="2:46" s="1" customFormat="1" ht="6.95" customHeight="1">
      <c r="B16" s="26"/>
      <c r="E16" s="173"/>
      <c r="F16" s="173"/>
      <c r="G16" s="173"/>
      <c r="H16" s="173"/>
      <c r="I16" s="175"/>
      <c r="J16" s="173"/>
      <c r="L16" s="26"/>
    </row>
    <row r="17" spans="2:12" s="1" customFormat="1" ht="12" customHeight="1">
      <c r="B17" s="26"/>
      <c r="D17" s="23" t="s">
        <v>21</v>
      </c>
      <c r="E17" s="173"/>
      <c r="F17" s="173"/>
      <c r="G17" s="173"/>
      <c r="H17" s="173"/>
      <c r="I17" s="174" t="s">
        <v>19</v>
      </c>
      <c r="J17" s="171"/>
      <c r="L17" s="26"/>
    </row>
    <row r="18" spans="2:12" s="1" customFormat="1" ht="18" customHeight="1">
      <c r="B18" s="26"/>
      <c r="E18" s="220"/>
      <c r="F18" s="221"/>
      <c r="G18" s="221"/>
      <c r="H18" s="221"/>
      <c r="I18" s="174" t="s">
        <v>20</v>
      </c>
      <c r="J18" s="171"/>
      <c r="L18" s="26"/>
    </row>
    <row r="19" spans="2:12" s="1" customFormat="1" ht="6.95" customHeight="1">
      <c r="B19" s="26"/>
      <c r="E19" s="173"/>
      <c r="F19" s="173"/>
      <c r="G19" s="173"/>
      <c r="H19" s="173"/>
      <c r="I19" s="175"/>
      <c r="J19" s="173"/>
      <c r="L19" s="26"/>
    </row>
    <row r="20" spans="2:12" s="1" customFormat="1" ht="12" customHeight="1">
      <c r="B20" s="26"/>
      <c r="D20" s="23" t="s">
        <v>22</v>
      </c>
      <c r="E20" s="173"/>
      <c r="F20" s="173"/>
      <c r="G20" s="173"/>
      <c r="H20" s="173"/>
      <c r="I20" s="174" t="s">
        <v>19</v>
      </c>
      <c r="J20" s="169" t="str">
        <f>IF('Rekapitulace stavby'!AN16="","",'Rekapitulace stavby'!AN16)</f>
        <v/>
      </c>
      <c r="L20" s="26"/>
    </row>
    <row r="21" spans="2:12" s="1" customFormat="1" ht="18" customHeight="1">
      <c r="B21" s="26"/>
      <c r="E21" s="21" t="str">
        <f>IF('Rekapitulace stavby'!E17="","",'Rekapitulace stavby'!E17)</f>
        <v xml:space="preserve"> </v>
      </c>
      <c r="I21" s="80" t="s">
        <v>20</v>
      </c>
      <c r="J21" s="21" t="str">
        <f>IF('Rekapitulace stavby'!AN17="","",'Rekapitulace stavby'!AN17)</f>
        <v/>
      </c>
      <c r="L21" s="26"/>
    </row>
    <row r="22" spans="2:12" s="1" customFormat="1" ht="6.95" customHeight="1">
      <c r="B22" s="26"/>
      <c r="I22" s="79"/>
      <c r="L22" s="26"/>
    </row>
    <row r="23" spans="2:12" s="1" customFormat="1" ht="12" customHeight="1">
      <c r="B23" s="26"/>
      <c r="D23" s="23" t="s">
        <v>23</v>
      </c>
      <c r="I23" s="80" t="s">
        <v>19</v>
      </c>
      <c r="J23" s="21" t="str">
        <f>IF('Rekapitulace stavby'!AN19="","",'Rekapitulace stavby'!AN19)</f>
        <v/>
      </c>
      <c r="L23" s="26"/>
    </row>
    <row r="24" spans="2:12" s="1" customFormat="1" ht="18" customHeight="1">
      <c r="B24" s="26"/>
      <c r="E24" s="21" t="str">
        <f>IF('Rekapitulace stavby'!E20="","",'Rekapitulace stavby'!E20)</f>
        <v xml:space="preserve"> </v>
      </c>
      <c r="I24" s="80" t="s">
        <v>20</v>
      </c>
      <c r="J24" s="21" t="str">
        <f>IF('Rekapitulace stavby'!AN20="","",'Rekapitulace stavby'!AN20)</f>
        <v/>
      </c>
      <c r="L24" s="26"/>
    </row>
    <row r="25" spans="2:12" s="1" customFormat="1" ht="6.95" customHeight="1">
      <c r="B25" s="26"/>
      <c r="I25" s="79"/>
      <c r="L25" s="26"/>
    </row>
    <row r="26" spans="2:12" s="1" customFormat="1" ht="12" customHeight="1">
      <c r="B26" s="26"/>
      <c r="D26" s="23" t="s">
        <v>24</v>
      </c>
      <c r="I26" s="79"/>
      <c r="L26" s="26"/>
    </row>
    <row r="27" spans="2:12" s="7" customFormat="1" ht="16.5" customHeight="1">
      <c r="B27" s="81"/>
      <c r="E27" s="212" t="s">
        <v>1</v>
      </c>
      <c r="F27" s="212"/>
      <c r="G27" s="212"/>
      <c r="H27" s="212"/>
      <c r="I27" s="82"/>
      <c r="L27" s="81"/>
    </row>
    <row r="28" spans="2:12" s="1" customFormat="1" ht="6.95" customHeight="1">
      <c r="B28" s="26"/>
      <c r="I28" s="79"/>
      <c r="L28" s="26"/>
    </row>
    <row r="29" spans="2:12" s="1" customFormat="1" ht="6.95" customHeight="1">
      <c r="B29" s="26"/>
      <c r="D29" s="47"/>
      <c r="E29" s="47"/>
      <c r="F29" s="47"/>
      <c r="G29" s="47"/>
      <c r="H29" s="47"/>
      <c r="I29" s="83"/>
      <c r="J29" s="47"/>
      <c r="K29" s="47"/>
      <c r="L29" s="26"/>
    </row>
    <row r="30" spans="2:12" s="1" customFormat="1" ht="25.35" customHeight="1">
      <c r="B30" s="26"/>
      <c r="D30" s="84" t="s">
        <v>25</v>
      </c>
      <c r="I30" s="79"/>
      <c r="J30" s="59">
        <f>ROUND(J123, 2)</f>
        <v>0</v>
      </c>
      <c r="L30" s="26"/>
    </row>
    <row r="31" spans="2:12" s="1" customFormat="1" ht="6.95" customHeight="1">
      <c r="B31" s="26"/>
      <c r="D31" s="47"/>
      <c r="E31" s="47"/>
      <c r="F31" s="47"/>
      <c r="G31" s="47"/>
      <c r="H31" s="47"/>
      <c r="I31" s="83"/>
      <c r="J31" s="47"/>
      <c r="K31" s="47"/>
      <c r="L31" s="26"/>
    </row>
    <row r="32" spans="2:12" s="1" customFormat="1" ht="14.45" customHeight="1">
      <c r="B32" s="26"/>
      <c r="F32" s="29" t="s">
        <v>27</v>
      </c>
      <c r="I32" s="85" t="s">
        <v>26</v>
      </c>
      <c r="J32" s="29" t="s">
        <v>28</v>
      </c>
      <c r="L32" s="26"/>
    </row>
    <row r="33" spans="2:12" s="1" customFormat="1" ht="14.45" customHeight="1">
      <c r="B33" s="26"/>
      <c r="D33" s="86" t="s">
        <v>29</v>
      </c>
      <c r="E33" s="23" t="s">
        <v>30</v>
      </c>
      <c r="F33" s="87">
        <f>ROUND((SUM(BE123:BE178)),  2)</f>
        <v>0</v>
      </c>
      <c r="I33" s="88">
        <v>0.21</v>
      </c>
      <c r="J33" s="87">
        <f>ROUND(((SUM(BE123:BE178))*I33),  2)</f>
        <v>0</v>
      </c>
      <c r="L33" s="26"/>
    </row>
    <row r="34" spans="2:12" s="1" customFormat="1" ht="14.45" customHeight="1">
      <c r="B34" s="26"/>
      <c r="E34" s="23" t="s">
        <v>31</v>
      </c>
      <c r="F34" s="87">
        <f>ROUND((SUM(BF123:BF178)),  2)</f>
        <v>0</v>
      </c>
      <c r="I34" s="88">
        <v>0.15</v>
      </c>
      <c r="J34" s="87">
        <f>ROUND(((SUM(BF123:BF178))*I34),  2)</f>
        <v>0</v>
      </c>
      <c r="L34" s="26"/>
    </row>
    <row r="35" spans="2:12" s="1" customFormat="1" ht="14.45" hidden="1" customHeight="1">
      <c r="B35" s="26"/>
      <c r="E35" s="23" t="s">
        <v>32</v>
      </c>
      <c r="F35" s="87">
        <f>ROUND((SUM(BG123:BG178)),  2)</f>
        <v>0</v>
      </c>
      <c r="I35" s="88">
        <v>0.21</v>
      </c>
      <c r="J35" s="87">
        <f>0</f>
        <v>0</v>
      </c>
      <c r="L35" s="26"/>
    </row>
    <row r="36" spans="2:12" s="1" customFormat="1" ht="14.45" hidden="1" customHeight="1">
      <c r="B36" s="26"/>
      <c r="E36" s="23" t="s">
        <v>33</v>
      </c>
      <c r="F36" s="87">
        <f>ROUND((SUM(BH123:BH178)),  2)</f>
        <v>0</v>
      </c>
      <c r="I36" s="88">
        <v>0.15</v>
      </c>
      <c r="J36" s="87">
        <f>0</f>
        <v>0</v>
      </c>
      <c r="L36" s="26"/>
    </row>
    <row r="37" spans="2:12" s="1" customFormat="1" ht="14.45" hidden="1" customHeight="1">
      <c r="B37" s="26"/>
      <c r="E37" s="23" t="s">
        <v>34</v>
      </c>
      <c r="F37" s="87">
        <f>ROUND((SUM(BI123:BI178)),  2)</f>
        <v>0</v>
      </c>
      <c r="I37" s="88">
        <v>0</v>
      </c>
      <c r="J37" s="87">
        <f>0</f>
        <v>0</v>
      </c>
      <c r="L37" s="26"/>
    </row>
    <row r="38" spans="2:12" s="1" customFormat="1" ht="6.95" customHeight="1">
      <c r="B38" s="26"/>
      <c r="I38" s="79"/>
      <c r="L38" s="26"/>
    </row>
    <row r="39" spans="2:12" s="1" customFormat="1" ht="25.35" customHeight="1">
      <c r="B39" s="26"/>
      <c r="C39" s="89"/>
      <c r="D39" s="90" t="s">
        <v>35</v>
      </c>
      <c r="E39" s="51"/>
      <c r="F39" s="51"/>
      <c r="G39" s="91" t="s">
        <v>36</v>
      </c>
      <c r="H39" s="92" t="s">
        <v>37</v>
      </c>
      <c r="I39" s="93"/>
      <c r="J39" s="94">
        <f>SUM(J30:J37)</f>
        <v>0</v>
      </c>
      <c r="K39" s="95"/>
      <c r="L39" s="26"/>
    </row>
    <row r="40" spans="2:12" s="1" customFormat="1" ht="14.45" customHeight="1">
      <c r="B40" s="26"/>
      <c r="I40" s="79"/>
      <c r="L40" s="2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6"/>
      <c r="D50" s="35" t="s">
        <v>38</v>
      </c>
      <c r="E50" s="36"/>
      <c r="F50" s="36"/>
      <c r="G50" s="35" t="s">
        <v>39</v>
      </c>
      <c r="H50" s="36"/>
      <c r="I50" s="96"/>
      <c r="J50" s="36"/>
      <c r="K50" s="36"/>
      <c r="L50" s="26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6"/>
      <c r="D61" s="37" t="s">
        <v>40</v>
      </c>
      <c r="E61" s="28"/>
      <c r="F61" s="97" t="s">
        <v>41</v>
      </c>
      <c r="G61" s="37" t="s">
        <v>40</v>
      </c>
      <c r="H61" s="28"/>
      <c r="I61" s="98"/>
      <c r="J61" s="99" t="s">
        <v>41</v>
      </c>
      <c r="K61" s="28"/>
      <c r="L61" s="26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6"/>
      <c r="D65" s="35" t="s">
        <v>42</v>
      </c>
      <c r="E65" s="36"/>
      <c r="F65" s="36"/>
      <c r="G65" s="35" t="s">
        <v>43</v>
      </c>
      <c r="H65" s="36"/>
      <c r="I65" s="96"/>
      <c r="J65" s="36"/>
      <c r="K65" s="36"/>
      <c r="L65" s="26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6"/>
      <c r="D76" s="37" t="s">
        <v>40</v>
      </c>
      <c r="E76" s="28"/>
      <c r="F76" s="97" t="s">
        <v>41</v>
      </c>
      <c r="G76" s="37" t="s">
        <v>40</v>
      </c>
      <c r="H76" s="28"/>
      <c r="I76" s="98"/>
      <c r="J76" s="99" t="s">
        <v>41</v>
      </c>
      <c r="K76" s="28"/>
      <c r="L76" s="26"/>
    </row>
    <row r="77" spans="2:12" s="1" customFormat="1" ht="14.45" customHeight="1">
      <c r="B77" s="38"/>
      <c r="C77" s="39"/>
      <c r="D77" s="39"/>
      <c r="E77" s="39"/>
      <c r="F77" s="39"/>
      <c r="G77" s="39"/>
      <c r="H77" s="39"/>
      <c r="I77" s="100"/>
      <c r="J77" s="39"/>
      <c r="K77" s="39"/>
      <c r="L77" s="26"/>
    </row>
    <row r="81" spans="2:47" s="1" customFormat="1" ht="6.95" customHeight="1">
      <c r="B81" s="40"/>
      <c r="C81" s="41"/>
      <c r="D81" s="41"/>
      <c r="E81" s="41"/>
      <c r="F81" s="41"/>
      <c r="G81" s="41"/>
      <c r="H81" s="41"/>
      <c r="I81" s="101"/>
      <c r="J81" s="41"/>
      <c r="K81" s="41"/>
      <c r="L81" s="26"/>
    </row>
    <row r="82" spans="2:47" s="1" customFormat="1" ht="24.95" customHeight="1">
      <c r="B82" s="26"/>
      <c r="C82" s="17" t="s">
        <v>78</v>
      </c>
      <c r="I82" s="79"/>
      <c r="L82" s="26"/>
    </row>
    <row r="83" spans="2:47" s="1" customFormat="1" ht="6.95" customHeight="1">
      <c r="B83" s="26"/>
      <c r="I83" s="79"/>
      <c r="L83" s="26"/>
    </row>
    <row r="84" spans="2:47" s="1" customFormat="1" ht="12" customHeight="1">
      <c r="B84" s="26"/>
      <c r="C84" s="23" t="s">
        <v>10</v>
      </c>
      <c r="I84" s="79"/>
      <c r="L84" s="26"/>
    </row>
    <row r="85" spans="2:47" s="1" customFormat="1" ht="16.5" customHeight="1">
      <c r="B85" s="26"/>
      <c r="E85" s="218" t="str">
        <f>E7</f>
        <v>Uherský Brod Výměna VZT</v>
      </c>
      <c r="F85" s="219"/>
      <c r="G85" s="219"/>
      <c r="H85" s="219"/>
      <c r="I85" s="79"/>
      <c r="L85" s="26"/>
    </row>
    <row r="86" spans="2:47" s="1" customFormat="1" ht="12" customHeight="1">
      <c r="B86" s="26"/>
      <c r="C86" s="23" t="s">
        <v>76</v>
      </c>
      <c r="I86" s="79"/>
      <c r="L86" s="26"/>
    </row>
    <row r="87" spans="2:47" s="1" customFormat="1" ht="16.5" customHeight="1">
      <c r="B87" s="26"/>
      <c r="E87" s="204" t="str">
        <f>E9</f>
        <v>01 - VZT č.1</v>
      </c>
      <c r="F87" s="217"/>
      <c r="G87" s="217"/>
      <c r="H87" s="217"/>
      <c r="I87" s="79"/>
      <c r="L87" s="26"/>
    </row>
    <row r="88" spans="2:47" s="1" customFormat="1" ht="6.95" customHeight="1">
      <c r="B88" s="26"/>
      <c r="I88" s="79"/>
      <c r="L88" s="26"/>
    </row>
    <row r="89" spans="2:47" s="1" customFormat="1" ht="12" customHeight="1">
      <c r="B89" s="26"/>
      <c r="C89" s="23" t="s">
        <v>14</v>
      </c>
      <c r="F89" s="21" t="str">
        <f>F12</f>
        <v xml:space="preserve"> </v>
      </c>
      <c r="I89" s="80" t="s">
        <v>16</v>
      </c>
      <c r="J89" s="46" t="str">
        <f>IF(J12="","",J12)</f>
        <v>11. 5. 2020</v>
      </c>
      <c r="L89" s="26"/>
    </row>
    <row r="90" spans="2:47" s="1" customFormat="1" ht="6.95" customHeight="1">
      <c r="B90" s="26"/>
      <c r="I90" s="79"/>
      <c r="L90" s="26"/>
    </row>
    <row r="91" spans="2:47" s="1" customFormat="1" ht="15.2" customHeight="1">
      <c r="B91" s="26"/>
      <c r="C91" s="23" t="s">
        <v>18</v>
      </c>
      <c r="F91" s="21" t="str">
        <f>E15</f>
        <v xml:space="preserve"> </v>
      </c>
      <c r="I91" s="80" t="s">
        <v>22</v>
      </c>
      <c r="J91" s="24" t="str">
        <f>E21</f>
        <v xml:space="preserve"> </v>
      </c>
      <c r="L91" s="26"/>
    </row>
    <row r="92" spans="2:47" s="1" customFormat="1" ht="15.2" customHeight="1">
      <c r="B92" s="26"/>
      <c r="C92" s="23" t="s">
        <v>21</v>
      </c>
      <c r="F92" s="21" t="str">
        <f>IF(E18="","",E18)</f>
        <v/>
      </c>
      <c r="I92" s="80" t="s">
        <v>23</v>
      </c>
      <c r="J92" s="24" t="str">
        <f>E24</f>
        <v xml:space="preserve"> </v>
      </c>
      <c r="L92" s="26"/>
    </row>
    <row r="93" spans="2:47" s="1" customFormat="1" ht="10.35" customHeight="1">
      <c r="B93" s="26"/>
      <c r="I93" s="79"/>
      <c r="L93" s="26"/>
    </row>
    <row r="94" spans="2:47" s="1" customFormat="1" ht="29.25" customHeight="1">
      <c r="B94" s="26"/>
      <c r="C94" s="102" t="s">
        <v>79</v>
      </c>
      <c r="D94" s="89"/>
      <c r="E94" s="89"/>
      <c r="F94" s="89"/>
      <c r="G94" s="89"/>
      <c r="H94" s="89"/>
      <c r="I94" s="103"/>
      <c r="J94" s="104" t="s">
        <v>80</v>
      </c>
      <c r="K94" s="89"/>
      <c r="L94" s="26"/>
    </row>
    <row r="95" spans="2:47" s="1" customFormat="1" ht="10.35" customHeight="1">
      <c r="B95" s="26"/>
      <c r="I95" s="79"/>
      <c r="L95" s="26"/>
    </row>
    <row r="96" spans="2:47" s="1" customFormat="1" ht="22.9" customHeight="1">
      <c r="B96" s="26"/>
      <c r="C96" s="105" t="s">
        <v>81</v>
      </c>
      <c r="I96" s="79"/>
      <c r="J96" s="59">
        <f>J123</f>
        <v>0</v>
      </c>
      <c r="L96" s="26"/>
      <c r="AU96" s="13" t="s">
        <v>82</v>
      </c>
    </row>
    <row r="97" spans="2:12" s="8" customFormat="1" ht="24.95" customHeight="1">
      <c r="B97" s="106"/>
      <c r="D97" s="107" t="s">
        <v>83</v>
      </c>
      <c r="E97" s="108"/>
      <c r="F97" s="108"/>
      <c r="G97" s="108"/>
      <c r="H97" s="108"/>
      <c r="I97" s="109"/>
      <c r="J97" s="110">
        <f>J124</f>
        <v>0</v>
      </c>
      <c r="L97" s="106"/>
    </row>
    <row r="98" spans="2:12" s="9" customFormat="1" ht="19.899999999999999" customHeight="1">
      <c r="B98" s="111"/>
      <c r="D98" s="112" t="s">
        <v>84</v>
      </c>
      <c r="E98" s="113"/>
      <c r="F98" s="113"/>
      <c r="G98" s="113"/>
      <c r="H98" s="113"/>
      <c r="I98" s="114"/>
      <c r="J98" s="115">
        <f>J125</f>
        <v>0</v>
      </c>
      <c r="L98" s="111"/>
    </row>
    <row r="99" spans="2:12" s="8" customFormat="1" ht="24.95" customHeight="1">
      <c r="B99" s="106"/>
      <c r="D99" s="107" t="s">
        <v>85</v>
      </c>
      <c r="E99" s="108"/>
      <c r="F99" s="108"/>
      <c r="G99" s="108"/>
      <c r="H99" s="108"/>
      <c r="I99" s="109"/>
      <c r="J99" s="110">
        <f>J168</f>
        <v>0</v>
      </c>
      <c r="L99" s="106"/>
    </row>
    <row r="100" spans="2:12" s="8" customFormat="1" ht="24.95" customHeight="1">
      <c r="B100" s="106"/>
      <c r="D100" s="107" t="s">
        <v>86</v>
      </c>
      <c r="E100" s="108"/>
      <c r="F100" s="108"/>
      <c r="G100" s="108"/>
      <c r="H100" s="108"/>
      <c r="I100" s="109"/>
      <c r="J100" s="110">
        <f>J171</f>
        <v>0</v>
      </c>
      <c r="L100" s="106"/>
    </row>
    <row r="101" spans="2:12" s="9" customFormat="1" ht="19.899999999999999" customHeight="1">
      <c r="B101" s="111"/>
      <c r="D101" s="112" t="s">
        <v>87</v>
      </c>
      <c r="E101" s="113"/>
      <c r="F101" s="113"/>
      <c r="G101" s="113"/>
      <c r="H101" s="113"/>
      <c r="I101" s="114"/>
      <c r="J101" s="115">
        <f>J172</f>
        <v>0</v>
      </c>
      <c r="L101" s="111"/>
    </row>
    <row r="102" spans="2:12" s="9" customFormat="1" ht="19.899999999999999" customHeight="1">
      <c r="B102" s="111"/>
      <c r="D102" s="112" t="s">
        <v>88</v>
      </c>
      <c r="E102" s="113"/>
      <c r="F102" s="113"/>
      <c r="G102" s="113"/>
      <c r="H102" s="113"/>
      <c r="I102" s="114"/>
      <c r="J102" s="115">
        <f>J175</f>
        <v>0</v>
      </c>
      <c r="L102" s="111"/>
    </row>
    <row r="103" spans="2:12" s="9" customFormat="1" ht="19.899999999999999" customHeight="1">
      <c r="B103" s="111"/>
      <c r="D103" s="112" t="s">
        <v>89</v>
      </c>
      <c r="E103" s="113"/>
      <c r="F103" s="113"/>
      <c r="G103" s="113"/>
      <c r="H103" s="113"/>
      <c r="I103" s="114"/>
      <c r="J103" s="115">
        <f>J177</f>
        <v>0</v>
      </c>
      <c r="L103" s="111"/>
    </row>
    <row r="104" spans="2:12" s="1" customFormat="1" ht="21.75" customHeight="1">
      <c r="B104" s="26"/>
      <c r="I104" s="79"/>
      <c r="L104" s="26"/>
    </row>
    <row r="105" spans="2:12" s="1" customFormat="1" ht="6.95" customHeight="1">
      <c r="B105" s="38"/>
      <c r="C105" s="39"/>
      <c r="D105" s="39"/>
      <c r="E105" s="39"/>
      <c r="F105" s="39"/>
      <c r="G105" s="39"/>
      <c r="H105" s="39"/>
      <c r="I105" s="100"/>
      <c r="J105" s="39"/>
      <c r="K105" s="39"/>
      <c r="L105" s="26"/>
    </row>
    <row r="109" spans="2:12" s="1" customFormat="1" ht="6.95" customHeight="1">
      <c r="B109" s="40"/>
      <c r="C109" s="41"/>
      <c r="D109" s="41"/>
      <c r="E109" s="41"/>
      <c r="F109" s="41"/>
      <c r="G109" s="41"/>
      <c r="H109" s="41"/>
      <c r="I109" s="101"/>
      <c r="J109" s="41"/>
      <c r="K109" s="41"/>
      <c r="L109" s="26"/>
    </row>
    <row r="110" spans="2:12" s="1" customFormat="1" ht="24.95" customHeight="1">
      <c r="B110" s="26"/>
      <c r="C110" s="17" t="s">
        <v>90</v>
      </c>
      <c r="I110" s="79"/>
      <c r="L110" s="26"/>
    </row>
    <row r="111" spans="2:12" s="1" customFormat="1" ht="6.95" customHeight="1">
      <c r="B111" s="26"/>
      <c r="I111" s="79"/>
      <c r="L111" s="26"/>
    </row>
    <row r="112" spans="2:12" s="1" customFormat="1" ht="12" customHeight="1">
      <c r="B112" s="26"/>
      <c r="C112" s="23" t="s">
        <v>10</v>
      </c>
      <c r="I112" s="79"/>
      <c r="L112" s="26"/>
    </row>
    <row r="113" spans="2:65" s="1" customFormat="1" ht="16.5" customHeight="1">
      <c r="B113" s="26"/>
      <c r="E113" s="218" t="str">
        <f>E7</f>
        <v>Uherský Brod Výměna VZT</v>
      </c>
      <c r="F113" s="219"/>
      <c r="G113" s="219"/>
      <c r="H113" s="219"/>
      <c r="I113" s="79"/>
      <c r="L113" s="26"/>
    </row>
    <row r="114" spans="2:65" s="1" customFormat="1" ht="12" customHeight="1">
      <c r="B114" s="26"/>
      <c r="C114" s="23" t="s">
        <v>76</v>
      </c>
      <c r="I114" s="79"/>
      <c r="L114" s="26"/>
    </row>
    <row r="115" spans="2:65" s="1" customFormat="1" ht="16.5" customHeight="1">
      <c r="B115" s="26"/>
      <c r="E115" s="204" t="str">
        <f>E9</f>
        <v>01 - VZT č.1</v>
      </c>
      <c r="F115" s="217"/>
      <c r="G115" s="217"/>
      <c r="H115" s="217"/>
      <c r="I115" s="79"/>
      <c r="L115" s="26"/>
    </row>
    <row r="116" spans="2:65" s="1" customFormat="1" ht="6.95" customHeight="1">
      <c r="B116" s="26"/>
      <c r="I116" s="79"/>
      <c r="L116" s="26"/>
    </row>
    <row r="117" spans="2:65" s="1" customFormat="1" ht="12" customHeight="1">
      <c r="B117" s="26"/>
      <c r="C117" s="23" t="s">
        <v>14</v>
      </c>
      <c r="F117" s="21" t="str">
        <f>F12</f>
        <v xml:space="preserve"> </v>
      </c>
      <c r="I117" s="80" t="s">
        <v>16</v>
      </c>
      <c r="J117" s="46" t="str">
        <f>IF(J12="","",J12)</f>
        <v>11. 5. 2020</v>
      </c>
      <c r="L117" s="26"/>
    </row>
    <row r="118" spans="2:65" s="1" customFormat="1" ht="6.95" customHeight="1">
      <c r="B118" s="26"/>
      <c r="I118" s="79"/>
      <c r="L118" s="26"/>
    </row>
    <row r="119" spans="2:65" s="1" customFormat="1" ht="15.2" customHeight="1">
      <c r="B119" s="26"/>
      <c r="C119" s="23" t="s">
        <v>18</v>
      </c>
      <c r="F119" s="21" t="str">
        <f>E15</f>
        <v xml:space="preserve"> </v>
      </c>
      <c r="I119" s="80" t="s">
        <v>22</v>
      </c>
      <c r="J119" s="24" t="str">
        <f>E21</f>
        <v xml:space="preserve"> </v>
      </c>
      <c r="L119" s="26"/>
    </row>
    <row r="120" spans="2:65" s="1" customFormat="1" ht="15.2" customHeight="1">
      <c r="B120" s="26"/>
      <c r="C120" s="23" t="s">
        <v>21</v>
      </c>
      <c r="F120" s="21" t="str">
        <f>IF(E18="","",E18)</f>
        <v/>
      </c>
      <c r="I120" s="80" t="s">
        <v>23</v>
      </c>
      <c r="J120" s="24" t="str">
        <f>E24</f>
        <v xml:space="preserve"> </v>
      </c>
      <c r="L120" s="26"/>
    </row>
    <row r="121" spans="2:65" s="1" customFormat="1" ht="10.35" customHeight="1">
      <c r="B121" s="26"/>
      <c r="I121" s="79"/>
      <c r="L121" s="26"/>
    </row>
    <row r="122" spans="2:65" s="10" customFormat="1" ht="29.25" customHeight="1">
      <c r="B122" s="116"/>
      <c r="C122" s="117" t="s">
        <v>91</v>
      </c>
      <c r="D122" s="118" t="s">
        <v>50</v>
      </c>
      <c r="E122" s="118" t="s">
        <v>46</v>
      </c>
      <c r="F122" s="118" t="s">
        <v>47</v>
      </c>
      <c r="G122" s="118" t="s">
        <v>92</v>
      </c>
      <c r="H122" s="118" t="s">
        <v>93</v>
      </c>
      <c r="I122" s="119" t="s">
        <v>94</v>
      </c>
      <c r="J122" s="120" t="s">
        <v>80</v>
      </c>
      <c r="K122" s="121" t="s">
        <v>95</v>
      </c>
      <c r="L122" s="116"/>
      <c r="M122" s="52" t="s">
        <v>1</v>
      </c>
      <c r="N122" s="53" t="s">
        <v>29</v>
      </c>
      <c r="O122" s="53" t="s">
        <v>96</v>
      </c>
      <c r="P122" s="53" t="s">
        <v>97</v>
      </c>
      <c r="Q122" s="53" t="s">
        <v>98</v>
      </c>
      <c r="R122" s="53" t="s">
        <v>99</v>
      </c>
      <c r="S122" s="53" t="s">
        <v>100</v>
      </c>
      <c r="T122" s="54" t="s">
        <v>101</v>
      </c>
    </row>
    <row r="123" spans="2:65" s="1" customFormat="1" ht="22.9" customHeight="1">
      <c r="B123" s="26"/>
      <c r="C123" s="57" t="s">
        <v>102</v>
      </c>
      <c r="I123" s="79"/>
      <c r="J123" s="122">
        <f>BK123</f>
        <v>0</v>
      </c>
      <c r="L123" s="26"/>
      <c r="M123" s="55"/>
      <c r="N123" s="47"/>
      <c r="O123" s="47"/>
      <c r="P123" s="123">
        <f>P124+P168+P171</f>
        <v>0</v>
      </c>
      <c r="Q123" s="47"/>
      <c r="R123" s="123">
        <f>R124+R168+R171</f>
        <v>0.27989999999999998</v>
      </c>
      <c r="S123" s="47"/>
      <c r="T123" s="124">
        <f>T124+T168+T171</f>
        <v>0</v>
      </c>
      <c r="AT123" s="13" t="s">
        <v>64</v>
      </c>
      <c r="AU123" s="13" t="s">
        <v>82</v>
      </c>
      <c r="BK123" s="125">
        <f>BK124+BK168+BK171</f>
        <v>0</v>
      </c>
    </row>
    <row r="124" spans="2:65" s="11" customFormat="1" ht="25.9" customHeight="1">
      <c r="B124" s="126"/>
      <c r="D124" s="127" t="s">
        <v>64</v>
      </c>
      <c r="E124" s="128" t="s">
        <v>103</v>
      </c>
      <c r="F124" s="128" t="s">
        <v>104</v>
      </c>
      <c r="I124" s="129"/>
      <c r="J124" s="130">
        <f>BK124</f>
        <v>0</v>
      </c>
      <c r="L124" s="126"/>
      <c r="M124" s="131"/>
      <c r="N124" s="132"/>
      <c r="O124" s="132"/>
      <c r="P124" s="133">
        <f>P125</f>
        <v>0</v>
      </c>
      <c r="Q124" s="132"/>
      <c r="R124" s="133">
        <f>R125</f>
        <v>0.27989999999999998</v>
      </c>
      <c r="S124" s="132"/>
      <c r="T124" s="134">
        <f>T125</f>
        <v>0</v>
      </c>
      <c r="AR124" s="127" t="s">
        <v>71</v>
      </c>
      <c r="AT124" s="135" t="s">
        <v>64</v>
      </c>
      <c r="AU124" s="135" t="s">
        <v>65</v>
      </c>
      <c r="AY124" s="127" t="s">
        <v>105</v>
      </c>
      <c r="BK124" s="136">
        <f>BK125</f>
        <v>0</v>
      </c>
    </row>
    <row r="125" spans="2:65" s="11" customFormat="1" ht="22.9" customHeight="1">
      <c r="B125" s="126"/>
      <c r="D125" s="127" t="s">
        <v>64</v>
      </c>
      <c r="E125" s="137" t="s">
        <v>106</v>
      </c>
      <c r="F125" s="137" t="s">
        <v>107</v>
      </c>
      <c r="I125" s="129"/>
      <c r="J125" s="138">
        <f>BK125</f>
        <v>0</v>
      </c>
      <c r="L125" s="126"/>
      <c r="M125" s="131"/>
      <c r="N125" s="132"/>
      <c r="O125" s="132"/>
      <c r="P125" s="133">
        <f>SUM(P126:P167)</f>
        <v>0</v>
      </c>
      <c r="Q125" s="132"/>
      <c r="R125" s="133">
        <f>SUM(R126:R167)</f>
        <v>0.27989999999999998</v>
      </c>
      <c r="S125" s="132"/>
      <c r="T125" s="134">
        <f>SUM(T126:T167)</f>
        <v>0</v>
      </c>
      <c r="AR125" s="127" t="s">
        <v>71</v>
      </c>
      <c r="AT125" s="135" t="s">
        <v>64</v>
      </c>
      <c r="AU125" s="135" t="s">
        <v>69</v>
      </c>
      <c r="AY125" s="127" t="s">
        <v>105</v>
      </c>
      <c r="BK125" s="136">
        <f>SUM(BK126:BK167)</f>
        <v>0</v>
      </c>
    </row>
    <row r="126" spans="2:65" s="1" customFormat="1" ht="24" customHeight="1">
      <c r="B126" s="139"/>
      <c r="C126" s="140" t="s">
        <v>108</v>
      </c>
      <c r="D126" s="140" t="s">
        <v>109</v>
      </c>
      <c r="E126" s="141" t="s">
        <v>110</v>
      </c>
      <c r="F126" s="142" t="s">
        <v>111</v>
      </c>
      <c r="G126" s="143" t="s">
        <v>112</v>
      </c>
      <c r="H126" s="144">
        <v>20</v>
      </c>
      <c r="I126" s="145"/>
      <c r="J126" s="146">
        <f t="shared" ref="J126:J167" si="0">ROUND(I126*H126,2)</f>
        <v>0</v>
      </c>
      <c r="K126" s="142" t="s">
        <v>113</v>
      </c>
      <c r="L126" s="26"/>
      <c r="M126" s="147" t="s">
        <v>1</v>
      </c>
      <c r="N126" s="148" t="s">
        <v>30</v>
      </c>
      <c r="O126" s="49"/>
      <c r="P126" s="149">
        <f t="shared" ref="P126:P167" si="1">O126*H126</f>
        <v>0</v>
      </c>
      <c r="Q126" s="149">
        <v>0</v>
      </c>
      <c r="R126" s="149">
        <f t="shared" ref="R126:R167" si="2">Q126*H126</f>
        <v>0</v>
      </c>
      <c r="S126" s="149">
        <v>0</v>
      </c>
      <c r="T126" s="150">
        <f t="shared" ref="T126:T167" si="3">S126*H126</f>
        <v>0</v>
      </c>
      <c r="AR126" s="151" t="s">
        <v>114</v>
      </c>
      <c r="AT126" s="151" t="s">
        <v>109</v>
      </c>
      <c r="AU126" s="151" t="s">
        <v>71</v>
      </c>
      <c r="AY126" s="13" t="s">
        <v>105</v>
      </c>
      <c r="BE126" s="152">
        <f t="shared" ref="BE126:BE167" si="4">IF(N126="základní",J126,0)</f>
        <v>0</v>
      </c>
      <c r="BF126" s="152">
        <f t="shared" ref="BF126:BF167" si="5">IF(N126="snížená",J126,0)</f>
        <v>0</v>
      </c>
      <c r="BG126" s="152">
        <f t="shared" ref="BG126:BG167" si="6">IF(N126="zákl. přenesená",J126,0)</f>
        <v>0</v>
      </c>
      <c r="BH126" s="152">
        <f t="shared" ref="BH126:BH167" si="7">IF(N126="sníž. přenesená",J126,0)</f>
        <v>0</v>
      </c>
      <c r="BI126" s="152">
        <f t="shared" ref="BI126:BI167" si="8">IF(N126="nulová",J126,0)</f>
        <v>0</v>
      </c>
      <c r="BJ126" s="13" t="s">
        <v>69</v>
      </c>
      <c r="BK126" s="152">
        <f t="shared" ref="BK126:BK167" si="9">ROUND(I126*H126,2)</f>
        <v>0</v>
      </c>
      <c r="BL126" s="13" t="s">
        <v>114</v>
      </c>
      <c r="BM126" s="151" t="s">
        <v>115</v>
      </c>
    </row>
    <row r="127" spans="2:65" s="1" customFormat="1" ht="24" customHeight="1">
      <c r="B127" s="139"/>
      <c r="C127" s="153" t="s">
        <v>116</v>
      </c>
      <c r="D127" s="153" t="s">
        <v>117</v>
      </c>
      <c r="E127" s="154" t="s">
        <v>118</v>
      </c>
      <c r="F127" s="155" t="s">
        <v>119</v>
      </c>
      <c r="G127" s="156" t="s">
        <v>112</v>
      </c>
      <c r="H127" s="157">
        <v>20</v>
      </c>
      <c r="I127" s="158"/>
      <c r="J127" s="159">
        <f t="shared" si="0"/>
        <v>0</v>
      </c>
      <c r="K127" s="155" t="s">
        <v>113</v>
      </c>
      <c r="L127" s="160"/>
      <c r="M127" s="161" t="s">
        <v>1</v>
      </c>
      <c r="N127" s="162" t="s">
        <v>30</v>
      </c>
      <c r="O127" s="49"/>
      <c r="P127" s="149">
        <f t="shared" si="1"/>
        <v>0</v>
      </c>
      <c r="Q127" s="149">
        <v>1.8000000000000001E-4</v>
      </c>
      <c r="R127" s="149">
        <f t="shared" si="2"/>
        <v>3.6000000000000003E-3</v>
      </c>
      <c r="S127" s="149">
        <v>0</v>
      </c>
      <c r="T127" s="150">
        <f t="shared" si="3"/>
        <v>0</v>
      </c>
      <c r="AR127" s="151" t="s">
        <v>120</v>
      </c>
      <c r="AT127" s="151" t="s">
        <v>117</v>
      </c>
      <c r="AU127" s="151" t="s">
        <v>71</v>
      </c>
      <c r="AY127" s="13" t="s">
        <v>105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3" t="s">
        <v>69</v>
      </c>
      <c r="BK127" s="152">
        <f t="shared" si="9"/>
        <v>0</v>
      </c>
      <c r="BL127" s="13" t="s">
        <v>114</v>
      </c>
      <c r="BM127" s="151" t="s">
        <v>121</v>
      </c>
    </row>
    <row r="128" spans="2:65" s="1" customFormat="1" ht="16.5" customHeight="1">
      <c r="B128" s="139"/>
      <c r="C128" s="140" t="s">
        <v>122</v>
      </c>
      <c r="D128" s="140" t="s">
        <v>109</v>
      </c>
      <c r="E128" s="141" t="s">
        <v>123</v>
      </c>
      <c r="F128" s="142" t="s">
        <v>124</v>
      </c>
      <c r="G128" s="143" t="s">
        <v>112</v>
      </c>
      <c r="H128" s="144">
        <v>20</v>
      </c>
      <c r="I128" s="145"/>
      <c r="J128" s="146">
        <f t="shared" si="0"/>
        <v>0</v>
      </c>
      <c r="K128" s="142" t="s">
        <v>113</v>
      </c>
      <c r="L128" s="26"/>
      <c r="M128" s="147" t="s">
        <v>1</v>
      </c>
      <c r="N128" s="148" t="s">
        <v>30</v>
      </c>
      <c r="O128" s="49"/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AR128" s="151" t="s">
        <v>114</v>
      </c>
      <c r="AT128" s="151" t="s">
        <v>109</v>
      </c>
      <c r="AU128" s="151" t="s">
        <v>71</v>
      </c>
      <c r="AY128" s="13" t="s">
        <v>105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3" t="s">
        <v>69</v>
      </c>
      <c r="BK128" s="152">
        <f t="shared" si="9"/>
        <v>0</v>
      </c>
      <c r="BL128" s="13" t="s">
        <v>114</v>
      </c>
      <c r="BM128" s="151" t="s">
        <v>125</v>
      </c>
    </row>
    <row r="129" spans="2:65" s="1" customFormat="1" ht="16.5" customHeight="1">
      <c r="B129" s="139"/>
      <c r="C129" s="153" t="s">
        <v>126</v>
      </c>
      <c r="D129" s="153" t="s">
        <v>117</v>
      </c>
      <c r="E129" s="154" t="s">
        <v>127</v>
      </c>
      <c r="F129" s="155" t="s">
        <v>128</v>
      </c>
      <c r="G129" s="156" t="s">
        <v>112</v>
      </c>
      <c r="H129" s="157">
        <v>20</v>
      </c>
      <c r="I129" s="158"/>
      <c r="J129" s="159">
        <f t="shared" si="0"/>
        <v>0</v>
      </c>
      <c r="K129" s="155" t="s">
        <v>113</v>
      </c>
      <c r="L129" s="160"/>
      <c r="M129" s="161" t="s">
        <v>1</v>
      </c>
      <c r="N129" s="162" t="s">
        <v>30</v>
      </c>
      <c r="O129" s="49"/>
      <c r="P129" s="149">
        <f t="shared" si="1"/>
        <v>0</v>
      </c>
      <c r="Q129" s="149">
        <v>3.8999999999999999E-4</v>
      </c>
      <c r="R129" s="149">
        <f t="shared" si="2"/>
        <v>7.7999999999999996E-3</v>
      </c>
      <c r="S129" s="149">
        <v>0</v>
      </c>
      <c r="T129" s="150">
        <f t="shared" si="3"/>
        <v>0</v>
      </c>
      <c r="AR129" s="151" t="s">
        <v>120</v>
      </c>
      <c r="AT129" s="151" t="s">
        <v>117</v>
      </c>
      <c r="AU129" s="151" t="s">
        <v>71</v>
      </c>
      <c r="AY129" s="13" t="s">
        <v>105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3" t="s">
        <v>69</v>
      </c>
      <c r="BK129" s="152">
        <f t="shared" si="9"/>
        <v>0</v>
      </c>
      <c r="BL129" s="13" t="s">
        <v>114</v>
      </c>
      <c r="BM129" s="151" t="s">
        <v>129</v>
      </c>
    </row>
    <row r="130" spans="2:65" s="1" customFormat="1" ht="16.5" customHeight="1">
      <c r="B130" s="139"/>
      <c r="C130" s="140" t="s">
        <v>130</v>
      </c>
      <c r="D130" s="140" t="s">
        <v>109</v>
      </c>
      <c r="E130" s="141" t="s">
        <v>123</v>
      </c>
      <c r="F130" s="142" t="s">
        <v>124</v>
      </c>
      <c r="G130" s="143" t="s">
        <v>112</v>
      </c>
      <c r="H130" s="144">
        <v>20</v>
      </c>
      <c r="I130" s="145"/>
      <c r="J130" s="146">
        <f t="shared" si="0"/>
        <v>0</v>
      </c>
      <c r="K130" s="142" t="s">
        <v>113</v>
      </c>
      <c r="L130" s="26"/>
      <c r="M130" s="147" t="s">
        <v>1</v>
      </c>
      <c r="N130" s="148" t="s">
        <v>30</v>
      </c>
      <c r="O130" s="49"/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114</v>
      </c>
      <c r="AT130" s="151" t="s">
        <v>109</v>
      </c>
      <c r="AU130" s="151" t="s">
        <v>71</v>
      </c>
      <c r="AY130" s="13" t="s">
        <v>105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3" t="s">
        <v>69</v>
      </c>
      <c r="BK130" s="152">
        <f t="shared" si="9"/>
        <v>0</v>
      </c>
      <c r="BL130" s="13" t="s">
        <v>114</v>
      </c>
      <c r="BM130" s="151" t="s">
        <v>131</v>
      </c>
    </row>
    <row r="131" spans="2:65" s="1" customFormat="1" ht="16.5" customHeight="1">
      <c r="B131" s="139"/>
      <c r="C131" s="153" t="s">
        <v>132</v>
      </c>
      <c r="D131" s="153" t="s">
        <v>117</v>
      </c>
      <c r="E131" s="154" t="s">
        <v>133</v>
      </c>
      <c r="F131" s="155" t="s">
        <v>134</v>
      </c>
      <c r="G131" s="156" t="s">
        <v>112</v>
      </c>
      <c r="H131" s="157">
        <v>20</v>
      </c>
      <c r="I131" s="158"/>
      <c r="J131" s="159">
        <f t="shared" si="0"/>
        <v>0</v>
      </c>
      <c r="K131" s="155" t="s">
        <v>113</v>
      </c>
      <c r="L131" s="160"/>
      <c r="M131" s="161" t="s">
        <v>1</v>
      </c>
      <c r="N131" s="162" t="s">
        <v>30</v>
      </c>
      <c r="O131" s="49"/>
      <c r="P131" s="149">
        <f t="shared" si="1"/>
        <v>0</v>
      </c>
      <c r="Q131" s="149">
        <v>1.2999999999999999E-4</v>
      </c>
      <c r="R131" s="149">
        <f t="shared" si="2"/>
        <v>2.5999999999999999E-3</v>
      </c>
      <c r="S131" s="149">
        <v>0</v>
      </c>
      <c r="T131" s="150">
        <f t="shared" si="3"/>
        <v>0</v>
      </c>
      <c r="AR131" s="151" t="s">
        <v>120</v>
      </c>
      <c r="AT131" s="151" t="s">
        <v>117</v>
      </c>
      <c r="AU131" s="151" t="s">
        <v>71</v>
      </c>
      <c r="AY131" s="13" t="s">
        <v>105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69</v>
      </c>
      <c r="BK131" s="152">
        <f t="shared" si="9"/>
        <v>0</v>
      </c>
      <c r="BL131" s="13" t="s">
        <v>114</v>
      </c>
      <c r="BM131" s="151" t="s">
        <v>135</v>
      </c>
    </row>
    <row r="132" spans="2:65" s="1" customFormat="1" ht="24" customHeight="1">
      <c r="B132" s="139"/>
      <c r="C132" s="140" t="s">
        <v>136</v>
      </c>
      <c r="D132" s="140" t="s">
        <v>109</v>
      </c>
      <c r="E132" s="141" t="s">
        <v>137</v>
      </c>
      <c r="F132" s="142" t="s">
        <v>138</v>
      </c>
      <c r="G132" s="143" t="s">
        <v>139</v>
      </c>
      <c r="H132" s="144">
        <v>5</v>
      </c>
      <c r="I132" s="145"/>
      <c r="J132" s="146">
        <f t="shared" si="0"/>
        <v>0</v>
      </c>
      <c r="K132" s="142" t="s">
        <v>113</v>
      </c>
      <c r="L132" s="26"/>
      <c r="M132" s="147" t="s">
        <v>1</v>
      </c>
      <c r="N132" s="148" t="s">
        <v>30</v>
      </c>
      <c r="O132" s="49"/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114</v>
      </c>
      <c r="AT132" s="151" t="s">
        <v>109</v>
      </c>
      <c r="AU132" s="151" t="s">
        <v>71</v>
      </c>
      <c r="AY132" s="13" t="s">
        <v>105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69</v>
      </c>
      <c r="BK132" s="152">
        <f t="shared" si="9"/>
        <v>0</v>
      </c>
      <c r="BL132" s="13" t="s">
        <v>114</v>
      </c>
      <c r="BM132" s="151" t="s">
        <v>140</v>
      </c>
    </row>
    <row r="133" spans="2:65" s="1" customFormat="1" ht="24" customHeight="1">
      <c r="B133" s="139"/>
      <c r="C133" s="153" t="s">
        <v>141</v>
      </c>
      <c r="D133" s="153" t="s">
        <v>117</v>
      </c>
      <c r="E133" s="154" t="s">
        <v>142</v>
      </c>
      <c r="F133" s="155" t="s">
        <v>143</v>
      </c>
      <c r="G133" s="156" t="s">
        <v>139</v>
      </c>
      <c r="H133" s="157">
        <v>5</v>
      </c>
      <c r="I133" s="158"/>
      <c r="J133" s="159">
        <f t="shared" si="0"/>
        <v>0</v>
      </c>
      <c r="K133" s="155" t="s">
        <v>113</v>
      </c>
      <c r="L133" s="160"/>
      <c r="M133" s="161" t="s">
        <v>1</v>
      </c>
      <c r="N133" s="162" t="s">
        <v>30</v>
      </c>
      <c r="O133" s="49"/>
      <c r="P133" s="149">
        <f t="shared" si="1"/>
        <v>0</v>
      </c>
      <c r="Q133" s="149">
        <v>4.2999999999999999E-4</v>
      </c>
      <c r="R133" s="149">
        <f t="shared" si="2"/>
        <v>2.15E-3</v>
      </c>
      <c r="S133" s="149">
        <v>0</v>
      </c>
      <c r="T133" s="150">
        <f t="shared" si="3"/>
        <v>0</v>
      </c>
      <c r="AR133" s="151" t="s">
        <v>120</v>
      </c>
      <c r="AT133" s="151" t="s">
        <v>117</v>
      </c>
      <c r="AU133" s="151" t="s">
        <v>71</v>
      </c>
      <c r="AY133" s="13" t="s">
        <v>105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3" t="s">
        <v>69</v>
      </c>
      <c r="BK133" s="152">
        <f t="shared" si="9"/>
        <v>0</v>
      </c>
      <c r="BL133" s="13" t="s">
        <v>114</v>
      </c>
      <c r="BM133" s="151" t="s">
        <v>144</v>
      </c>
    </row>
    <row r="134" spans="2:65" s="1" customFormat="1" ht="24" customHeight="1">
      <c r="B134" s="139"/>
      <c r="C134" s="140" t="s">
        <v>145</v>
      </c>
      <c r="D134" s="140" t="s">
        <v>109</v>
      </c>
      <c r="E134" s="141" t="s">
        <v>146</v>
      </c>
      <c r="F134" s="142" t="s">
        <v>147</v>
      </c>
      <c r="G134" s="143" t="s">
        <v>112</v>
      </c>
      <c r="H134" s="144">
        <v>30</v>
      </c>
      <c r="I134" s="145"/>
      <c r="J134" s="146">
        <f t="shared" si="0"/>
        <v>0</v>
      </c>
      <c r="K134" s="142" t="s">
        <v>113</v>
      </c>
      <c r="L134" s="26"/>
      <c r="M134" s="147" t="s">
        <v>1</v>
      </c>
      <c r="N134" s="148" t="s">
        <v>30</v>
      </c>
      <c r="O134" s="49"/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114</v>
      </c>
      <c r="AT134" s="151" t="s">
        <v>109</v>
      </c>
      <c r="AU134" s="151" t="s">
        <v>71</v>
      </c>
      <c r="AY134" s="13" t="s">
        <v>105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69</v>
      </c>
      <c r="BK134" s="152">
        <f t="shared" si="9"/>
        <v>0</v>
      </c>
      <c r="BL134" s="13" t="s">
        <v>114</v>
      </c>
      <c r="BM134" s="151" t="s">
        <v>148</v>
      </c>
    </row>
    <row r="135" spans="2:65" s="1" customFormat="1" ht="16.5" customHeight="1">
      <c r="B135" s="139"/>
      <c r="C135" s="153" t="s">
        <v>149</v>
      </c>
      <c r="D135" s="153" t="s">
        <v>117</v>
      </c>
      <c r="E135" s="154" t="s">
        <v>150</v>
      </c>
      <c r="F135" s="155" t="s">
        <v>151</v>
      </c>
      <c r="G135" s="156" t="s">
        <v>112</v>
      </c>
      <c r="H135" s="157">
        <v>30</v>
      </c>
      <c r="I135" s="158"/>
      <c r="J135" s="159">
        <f t="shared" si="0"/>
        <v>0</v>
      </c>
      <c r="K135" s="155" t="s">
        <v>113</v>
      </c>
      <c r="L135" s="160"/>
      <c r="M135" s="161" t="s">
        <v>1</v>
      </c>
      <c r="N135" s="162" t="s">
        <v>30</v>
      </c>
      <c r="O135" s="49"/>
      <c r="P135" s="149">
        <f t="shared" si="1"/>
        <v>0</v>
      </c>
      <c r="Q135" s="149">
        <v>5.0000000000000002E-5</v>
      </c>
      <c r="R135" s="149">
        <f t="shared" si="2"/>
        <v>1.5E-3</v>
      </c>
      <c r="S135" s="149">
        <v>0</v>
      </c>
      <c r="T135" s="150">
        <f t="shared" si="3"/>
        <v>0</v>
      </c>
      <c r="AR135" s="151" t="s">
        <v>120</v>
      </c>
      <c r="AT135" s="151" t="s">
        <v>117</v>
      </c>
      <c r="AU135" s="151" t="s">
        <v>71</v>
      </c>
      <c r="AY135" s="13" t="s">
        <v>105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3" t="s">
        <v>69</v>
      </c>
      <c r="BK135" s="152">
        <f t="shared" si="9"/>
        <v>0</v>
      </c>
      <c r="BL135" s="13" t="s">
        <v>114</v>
      </c>
      <c r="BM135" s="151" t="s">
        <v>152</v>
      </c>
    </row>
    <row r="136" spans="2:65" s="1" customFormat="1" ht="24" customHeight="1">
      <c r="B136" s="139"/>
      <c r="C136" s="140" t="s">
        <v>153</v>
      </c>
      <c r="D136" s="140" t="s">
        <v>109</v>
      </c>
      <c r="E136" s="141" t="s">
        <v>146</v>
      </c>
      <c r="F136" s="142" t="s">
        <v>147</v>
      </c>
      <c r="G136" s="143" t="s">
        <v>112</v>
      </c>
      <c r="H136" s="144">
        <v>50</v>
      </c>
      <c r="I136" s="145"/>
      <c r="J136" s="146">
        <f t="shared" si="0"/>
        <v>0</v>
      </c>
      <c r="K136" s="142" t="s">
        <v>113</v>
      </c>
      <c r="L136" s="26"/>
      <c r="M136" s="147" t="s">
        <v>1</v>
      </c>
      <c r="N136" s="148" t="s">
        <v>30</v>
      </c>
      <c r="O136" s="49"/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114</v>
      </c>
      <c r="AT136" s="151" t="s">
        <v>109</v>
      </c>
      <c r="AU136" s="151" t="s">
        <v>71</v>
      </c>
      <c r="AY136" s="13" t="s">
        <v>105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69</v>
      </c>
      <c r="BK136" s="152">
        <f t="shared" si="9"/>
        <v>0</v>
      </c>
      <c r="BL136" s="13" t="s">
        <v>114</v>
      </c>
      <c r="BM136" s="151" t="s">
        <v>154</v>
      </c>
    </row>
    <row r="137" spans="2:65" s="1" customFormat="1" ht="16.5" customHeight="1">
      <c r="B137" s="139"/>
      <c r="C137" s="153" t="s">
        <v>155</v>
      </c>
      <c r="D137" s="153" t="s">
        <v>117</v>
      </c>
      <c r="E137" s="154" t="s">
        <v>156</v>
      </c>
      <c r="F137" s="155" t="s">
        <v>157</v>
      </c>
      <c r="G137" s="156" t="s">
        <v>112</v>
      </c>
      <c r="H137" s="157">
        <v>50</v>
      </c>
      <c r="I137" s="158"/>
      <c r="J137" s="159">
        <f t="shared" si="0"/>
        <v>0</v>
      </c>
      <c r="K137" s="155" t="s">
        <v>113</v>
      </c>
      <c r="L137" s="160"/>
      <c r="M137" s="161" t="s">
        <v>1</v>
      </c>
      <c r="N137" s="162" t="s">
        <v>30</v>
      </c>
      <c r="O137" s="49"/>
      <c r="P137" s="149">
        <f t="shared" si="1"/>
        <v>0</v>
      </c>
      <c r="Q137" s="149">
        <v>8.0000000000000007E-5</v>
      </c>
      <c r="R137" s="149">
        <f t="shared" si="2"/>
        <v>4.0000000000000001E-3</v>
      </c>
      <c r="S137" s="149">
        <v>0</v>
      </c>
      <c r="T137" s="150">
        <f t="shared" si="3"/>
        <v>0</v>
      </c>
      <c r="AR137" s="151" t="s">
        <v>120</v>
      </c>
      <c r="AT137" s="151" t="s">
        <v>117</v>
      </c>
      <c r="AU137" s="151" t="s">
        <v>71</v>
      </c>
      <c r="AY137" s="13" t="s">
        <v>105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69</v>
      </c>
      <c r="BK137" s="152">
        <f t="shared" si="9"/>
        <v>0</v>
      </c>
      <c r="BL137" s="13" t="s">
        <v>114</v>
      </c>
      <c r="BM137" s="151" t="s">
        <v>158</v>
      </c>
    </row>
    <row r="138" spans="2:65" s="1" customFormat="1" ht="24" customHeight="1">
      <c r="B138" s="139"/>
      <c r="C138" s="140" t="s">
        <v>159</v>
      </c>
      <c r="D138" s="140" t="s">
        <v>109</v>
      </c>
      <c r="E138" s="141" t="s">
        <v>160</v>
      </c>
      <c r="F138" s="142" t="s">
        <v>161</v>
      </c>
      <c r="G138" s="143" t="s">
        <v>112</v>
      </c>
      <c r="H138" s="144">
        <v>25</v>
      </c>
      <c r="I138" s="145"/>
      <c r="J138" s="146">
        <f t="shared" si="0"/>
        <v>0</v>
      </c>
      <c r="K138" s="142" t="s">
        <v>113</v>
      </c>
      <c r="L138" s="26"/>
      <c r="M138" s="147" t="s">
        <v>1</v>
      </c>
      <c r="N138" s="148" t="s">
        <v>30</v>
      </c>
      <c r="O138" s="49"/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114</v>
      </c>
      <c r="AT138" s="151" t="s">
        <v>109</v>
      </c>
      <c r="AU138" s="151" t="s">
        <v>71</v>
      </c>
      <c r="AY138" s="13" t="s">
        <v>105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69</v>
      </c>
      <c r="BK138" s="152">
        <f t="shared" si="9"/>
        <v>0</v>
      </c>
      <c r="BL138" s="13" t="s">
        <v>114</v>
      </c>
      <c r="BM138" s="151" t="s">
        <v>162</v>
      </c>
    </row>
    <row r="139" spans="2:65" s="1" customFormat="1" ht="16.5" customHeight="1">
      <c r="B139" s="139"/>
      <c r="C139" s="153" t="s">
        <v>163</v>
      </c>
      <c r="D139" s="153" t="s">
        <v>117</v>
      </c>
      <c r="E139" s="154" t="s">
        <v>164</v>
      </c>
      <c r="F139" s="155" t="s">
        <v>165</v>
      </c>
      <c r="G139" s="156" t="s">
        <v>112</v>
      </c>
      <c r="H139" s="157">
        <v>25</v>
      </c>
      <c r="I139" s="158"/>
      <c r="J139" s="159">
        <f t="shared" si="0"/>
        <v>0</v>
      </c>
      <c r="K139" s="155" t="s">
        <v>113</v>
      </c>
      <c r="L139" s="160"/>
      <c r="M139" s="161" t="s">
        <v>1</v>
      </c>
      <c r="N139" s="162" t="s">
        <v>30</v>
      </c>
      <c r="O139" s="49"/>
      <c r="P139" s="149">
        <f t="shared" si="1"/>
        <v>0</v>
      </c>
      <c r="Q139" s="149">
        <v>2.7E-4</v>
      </c>
      <c r="R139" s="149">
        <f t="shared" si="2"/>
        <v>6.7499999999999999E-3</v>
      </c>
      <c r="S139" s="149">
        <v>0</v>
      </c>
      <c r="T139" s="150">
        <f t="shared" si="3"/>
        <v>0</v>
      </c>
      <c r="AR139" s="151" t="s">
        <v>120</v>
      </c>
      <c r="AT139" s="151" t="s">
        <v>117</v>
      </c>
      <c r="AU139" s="151" t="s">
        <v>71</v>
      </c>
      <c r="AY139" s="13" t="s">
        <v>105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69</v>
      </c>
      <c r="BK139" s="152">
        <f t="shared" si="9"/>
        <v>0</v>
      </c>
      <c r="BL139" s="13" t="s">
        <v>114</v>
      </c>
      <c r="BM139" s="151" t="s">
        <v>166</v>
      </c>
    </row>
    <row r="140" spans="2:65" s="1" customFormat="1" ht="24" customHeight="1">
      <c r="B140" s="139"/>
      <c r="C140" s="140" t="s">
        <v>167</v>
      </c>
      <c r="D140" s="140" t="s">
        <v>109</v>
      </c>
      <c r="E140" s="141" t="s">
        <v>168</v>
      </c>
      <c r="F140" s="142" t="s">
        <v>169</v>
      </c>
      <c r="G140" s="143" t="s">
        <v>112</v>
      </c>
      <c r="H140" s="144">
        <v>30</v>
      </c>
      <c r="I140" s="145"/>
      <c r="J140" s="146">
        <f t="shared" si="0"/>
        <v>0</v>
      </c>
      <c r="K140" s="142" t="s">
        <v>113</v>
      </c>
      <c r="L140" s="26"/>
      <c r="M140" s="147" t="s">
        <v>1</v>
      </c>
      <c r="N140" s="148" t="s">
        <v>30</v>
      </c>
      <c r="O140" s="49"/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114</v>
      </c>
      <c r="AT140" s="151" t="s">
        <v>109</v>
      </c>
      <c r="AU140" s="151" t="s">
        <v>71</v>
      </c>
      <c r="AY140" s="13" t="s">
        <v>105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69</v>
      </c>
      <c r="BK140" s="152">
        <f t="shared" si="9"/>
        <v>0</v>
      </c>
      <c r="BL140" s="13" t="s">
        <v>114</v>
      </c>
      <c r="BM140" s="151" t="s">
        <v>170</v>
      </c>
    </row>
    <row r="141" spans="2:65" s="1" customFormat="1" ht="16.5" customHeight="1">
      <c r="B141" s="139"/>
      <c r="C141" s="153" t="s">
        <v>171</v>
      </c>
      <c r="D141" s="153" t="s">
        <v>117</v>
      </c>
      <c r="E141" s="154" t="s">
        <v>172</v>
      </c>
      <c r="F141" s="155" t="s">
        <v>173</v>
      </c>
      <c r="G141" s="156" t="s">
        <v>112</v>
      </c>
      <c r="H141" s="157">
        <v>30</v>
      </c>
      <c r="I141" s="158"/>
      <c r="J141" s="159">
        <f t="shared" si="0"/>
        <v>0</v>
      </c>
      <c r="K141" s="155" t="s">
        <v>113</v>
      </c>
      <c r="L141" s="160"/>
      <c r="M141" s="161" t="s">
        <v>1</v>
      </c>
      <c r="N141" s="162" t="s">
        <v>30</v>
      </c>
      <c r="O141" s="49"/>
      <c r="P141" s="149">
        <f t="shared" si="1"/>
        <v>0</v>
      </c>
      <c r="Q141" s="149">
        <v>2.5000000000000001E-4</v>
      </c>
      <c r="R141" s="149">
        <f t="shared" si="2"/>
        <v>7.4999999999999997E-3</v>
      </c>
      <c r="S141" s="149">
        <v>0</v>
      </c>
      <c r="T141" s="150">
        <f t="shared" si="3"/>
        <v>0</v>
      </c>
      <c r="AR141" s="151" t="s">
        <v>120</v>
      </c>
      <c r="AT141" s="151" t="s">
        <v>117</v>
      </c>
      <c r="AU141" s="151" t="s">
        <v>71</v>
      </c>
      <c r="AY141" s="13" t="s">
        <v>105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69</v>
      </c>
      <c r="BK141" s="152">
        <f t="shared" si="9"/>
        <v>0</v>
      </c>
      <c r="BL141" s="13" t="s">
        <v>114</v>
      </c>
      <c r="BM141" s="151" t="s">
        <v>174</v>
      </c>
    </row>
    <row r="142" spans="2:65" s="1" customFormat="1" ht="24" customHeight="1">
      <c r="B142" s="139"/>
      <c r="C142" s="140" t="s">
        <v>175</v>
      </c>
      <c r="D142" s="140" t="s">
        <v>109</v>
      </c>
      <c r="E142" s="141" t="s">
        <v>176</v>
      </c>
      <c r="F142" s="142" t="s">
        <v>177</v>
      </c>
      <c r="G142" s="143" t="s">
        <v>112</v>
      </c>
      <c r="H142" s="144">
        <v>30</v>
      </c>
      <c r="I142" s="145"/>
      <c r="J142" s="146">
        <f t="shared" si="0"/>
        <v>0</v>
      </c>
      <c r="K142" s="142" t="s">
        <v>113</v>
      </c>
      <c r="L142" s="26"/>
      <c r="M142" s="147" t="s">
        <v>1</v>
      </c>
      <c r="N142" s="148" t="s">
        <v>30</v>
      </c>
      <c r="O142" s="49"/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114</v>
      </c>
      <c r="AT142" s="151" t="s">
        <v>109</v>
      </c>
      <c r="AU142" s="151" t="s">
        <v>71</v>
      </c>
      <c r="AY142" s="13" t="s">
        <v>105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69</v>
      </c>
      <c r="BK142" s="152">
        <f t="shared" si="9"/>
        <v>0</v>
      </c>
      <c r="BL142" s="13" t="s">
        <v>114</v>
      </c>
      <c r="BM142" s="151" t="s">
        <v>178</v>
      </c>
    </row>
    <row r="143" spans="2:65" s="1" customFormat="1" ht="16.5" customHeight="1">
      <c r="B143" s="139"/>
      <c r="C143" s="153" t="s">
        <v>179</v>
      </c>
      <c r="D143" s="153" t="s">
        <v>117</v>
      </c>
      <c r="E143" s="154" t="s">
        <v>180</v>
      </c>
      <c r="F143" s="155" t="s">
        <v>181</v>
      </c>
      <c r="G143" s="156" t="s">
        <v>112</v>
      </c>
      <c r="H143" s="157">
        <v>30</v>
      </c>
      <c r="I143" s="158"/>
      <c r="J143" s="159">
        <f t="shared" si="0"/>
        <v>0</v>
      </c>
      <c r="K143" s="155" t="s">
        <v>113</v>
      </c>
      <c r="L143" s="160"/>
      <c r="M143" s="161" t="s">
        <v>1</v>
      </c>
      <c r="N143" s="162" t="s">
        <v>30</v>
      </c>
      <c r="O143" s="49"/>
      <c r="P143" s="149">
        <f t="shared" si="1"/>
        <v>0</v>
      </c>
      <c r="Q143" s="149">
        <v>3.4000000000000002E-4</v>
      </c>
      <c r="R143" s="149">
        <f t="shared" si="2"/>
        <v>1.0200000000000001E-2</v>
      </c>
      <c r="S143" s="149">
        <v>0</v>
      </c>
      <c r="T143" s="150">
        <f t="shared" si="3"/>
        <v>0</v>
      </c>
      <c r="AR143" s="151" t="s">
        <v>120</v>
      </c>
      <c r="AT143" s="151" t="s">
        <v>117</v>
      </c>
      <c r="AU143" s="151" t="s">
        <v>71</v>
      </c>
      <c r="AY143" s="13" t="s">
        <v>105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69</v>
      </c>
      <c r="BK143" s="152">
        <f t="shared" si="9"/>
        <v>0</v>
      </c>
      <c r="BL143" s="13" t="s">
        <v>114</v>
      </c>
      <c r="BM143" s="151" t="s">
        <v>182</v>
      </c>
    </row>
    <row r="144" spans="2:65" s="1" customFormat="1" ht="24" customHeight="1">
      <c r="B144" s="139"/>
      <c r="C144" s="140" t="s">
        <v>183</v>
      </c>
      <c r="D144" s="140" t="s">
        <v>109</v>
      </c>
      <c r="E144" s="141" t="s">
        <v>176</v>
      </c>
      <c r="F144" s="142" t="s">
        <v>177</v>
      </c>
      <c r="G144" s="143" t="s">
        <v>112</v>
      </c>
      <c r="H144" s="144">
        <v>40</v>
      </c>
      <c r="I144" s="145"/>
      <c r="J144" s="146">
        <f t="shared" si="0"/>
        <v>0</v>
      </c>
      <c r="K144" s="142" t="s">
        <v>113</v>
      </c>
      <c r="L144" s="26"/>
      <c r="M144" s="147" t="s">
        <v>1</v>
      </c>
      <c r="N144" s="148" t="s">
        <v>30</v>
      </c>
      <c r="O144" s="49"/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114</v>
      </c>
      <c r="AT144" s="151" t="s">
        <v>109</v>
      </c>
      <c r="AU144" s="151" t="s">
        <v>71</v>
      </c>
      <c r="AY144" s="13" t="s">
        <v>105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69</v>
      </c>
      <c r="BK144" s="152">
        <f t="shared" si="9"/>
        <v>0</v>
      </c>
      <c r="BL144" s="13" t="s">
        <v>114</v>
      </c>
      <c r="BM144" s="151" t="s">
        <v>184</v>
      </c>
    </row>
    <row r="145" spans="2:65" s="1" customFormat="1" ht="16.5" customHeight="1">
      <c r="B145" s="139"/>
      <c r="C145" s="153" t="s">
        <v>185</v>
      </c>
      <c r="D145" s="153" t="s">
        <v>117</v>
      </c>
      <c r="E145" s="154" t="s">
        <v>186</v>
      </c>
      <c r="F145" s="155" t="s">
        <v>187</v>
      </c>
      <c r="G145" s="156" t="s">
        <v>112</v>
      </c>
      <c r="H145" s="157">
        <v>40</v>
      </c>
      <c r="I145" s="158"/>
      <c r="J145" s="159">
        <f t="shared" si="0"/>
        <v>0</v>
      </c>
      <c r="K145" s="155" t="s">
        <v>113</v>
      </c>
      <c r="L145" s="160"/>
      <c r="M145" s="161" t="s">
        <v>1</v>
      </c>
      <c r="N145" s="162" t="s">
        <v>30</v>
      </c>
      <c r="O145" s="49"/>
      <c r="P145" s="149">
        <f t="shared" si="1"/>
        <v>0</v>
      </c>
      <c r="Q145" s="149">
        <v>5.2999999999999998E-4</v>
      </c>
      <c r="R145" s="149">
        <f t="shared" si="2"/>
        <v>2.12E-2</v>
      </c>
      <c r="S145" s="149">
        <v>0</v>
      </c>
      <c r="T145" s="150">
        <f t="shared" si="3"/>
        <v>0</v>
      </c>
      <c r="AR145" s="151" t="s">
        <v>120</v>
      </c>
      <c r="AT145" s="151" t="s">
        <v>117</v>
      </c>
      <c r="AU145" s="151" t="s">
        <v>71</v>
      </c>
      <c r="AY145" s="13" t="s">
        <v>105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69</v>
      </c>
      <c r="BK145" s="152">
        <f t="shared" si="9"/>
        <v>0</v>
      </c>
      <c r="BL145" s="13" t="s">
        <v>114</v>
      </c>
      <c r="BM145" s="151" t="s">
        <v>188</v>
      </c>
    </row>
    <row r="146" spans="2:65" s="1" customFormat="1" ht="24" customHeight="1">
      <c r="B146" s="139"/>
      <c r="C146" s="140" t="s">
        <v>189</v>
      </c>
      <c r="D146" s="140" t="s">
        <v>109</v>
      </c>
      <c r="E146" s="141" t="s">
        <v>190</v>
      </c>
      <c r="F146" s="142" t="s">
        <v>191</v>
      </c>
      <c r="G146" s="143" t="s">
        <v>112</v>
      </c>
      <c r="H146" s="144">
        <v>40</v>
      </c>
      <c r="I146" s="145"/>
      <c r="J146" s="146">
        <f t="shared" si="0"/>
        <v>0</v>
      </c>
      <c r="K146" s="142" t="s">
        <v>113</v>
      </c>
      <c r="L146" s="26"/>
      <c r="M146" s="147" t="s">
        <v>1</v>
      </c>
      <c r="N146" s="148" t="s">
        <v>30</v>
      </c>
      <c r="O146" s="49"/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114</v>
      </c>
      <c r="AT146" s="151" t="s">
        <v>109</v>
      </c>
      <c r="AU146" s="151" t="s">
        <v>71</v>
      </c>
      <c r="AY146" s="13" t="s">
        <v>105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69</v>
      </c>
      <c r="BK146" s="152">
        <f t="shared" si="9"/>
        <v>0</v>
      </c>
      <c r="BL146" s="13" t="s">
        <v>114</v>
      </c>
      <c r="BM146" s="151" t="s">
        <v>192</v>
      </c>
    </row>
    <row r="147" spans="2:65" s="1" customFormat="1" ht="16.5" customHeight="1">
      <c r="B147" s="139"/>
      <c r="C147" s="153" t="s">
        <v>193</v>
      </c>
      <c r="D147" s="153" t="s">
        <v>117</v>
      </c>
      <c r="E147" s="154" t="s">
        <v>194</v>
      </c>
      <c r="F147" s="155" t="s">
        <v>195</v>
      </c>
      <c r="G147" s="156" t="s">
        <v>112</v>
      </c>
      <c r="H147" s="157">
        <v>40</v>
      </c>
      <c r="I147" s="158"/>
      <c r="J147" s="159">
        <f t="shared" si="0"/>
        <v>0</v>
      </c>
      <c r="K147" s="155" t="s">
        <v>113</v>
      </c>
      <c r="L147" s="160"/>
      <c r="M147" s="161" t="s">
        <v>1</v>
      </c>
      <c r="N147" s="162" t="s">
        <v>30</v>
      </c>
      <c r="O147" s="49"/>
      <c r="P147" s="149">
        <f t="shared" si="1"/>
        <v>0</v>
      </c>
      <c r="Q147" s="149">
        <v>8.9999999999999998E-4</v>
      </c>
      <c r="R147" s="149">
        <f t="shared" si="2"/>
        <v>3.5999999999999997E-2</v>
      </c>
      <c r="S147" s="149">
        <v>0</v>
      </c>
      <c r="T147" s="150">
        <f t="shared" si="3"/>
        <v>0</v>
      </c>
      <c r="AR147" s="151" t="s">
        <v>120</v>
      </c>
      <c r="AT147" s="151" t="s">
        <v>117</v>
      </c>
      <c r="AU147" s="151" t="s">
        <v>71</v>
      </c>
      <c r="AY147" s="13" t="s">
        <v>105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69</v>
      </c>
      <c r="BK147" s="152">
        <f t="shared" si="9"/>
        <v>0</v>
      </c>
      <c r="BL147" s="13" t="s">
        <v>114</v>
      </c>
      <c r="BM147" s="151" t="s">
        <v>196</v>
      </c>
    </row>
    <row r="148" spans="2:65" s="1" customFormat="1" ht="16.5" customHeight="1">
      <c r="B148" s="139"/>
      <c r="C148" s="140" t="s">
        <v>197</v>
      </c>
      <c r="D148" s="140" t="s">
        <v>109</v>
      </c>
      <c r="E148" s="141" t="s">
        <v>198</v>
      </c>
      <c r="F148" s="142" t="s">
        <v>199</v>
      </c>
      <c r="G148" s="143" t="s">
        <v>200</v>
      </c>
      <c r="H148" s="144">
        <v>1</v>
      </c>
      <c r="I148" s="145"/>
      <c r="J148" s="146">
        <f t="shared" si="0"/>
        <v>0</v>
      </c>
      <c r="K148" s="142" t="s">
        <v>1</v>
      </c>
      <c r="L148" s="26"/>
      <c r="M148" s="147" t="s">
        <v>1</v>
      </c>
      <c r="N148" s="148" t="s">
        <v>30</v>
      </c>
      <c r="O148" s="49"/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AR148" s="151" t="s">
        <v>114</v>
      </c>
      <c r="AT148" s="151" t="s">
        <v>109</v>
      </c>
      <c r="AU148" s="151" t="s">
        <v>71</v>
      </c>
      <c r="AY148" s="13" t="s">
        <v>105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69</v>
      </c>
      <c r="BK148" s="152">
        <f t="shared" si="9"/>
        <v>0</v>
      </c>
      <c r="BL148" s="13" t="s">
        <v>114</v>
      </c>
      <c r="BM148" s="151" t="s">
        <v>201</v>
      </c>
    </row>
    <row r="149" spans="2:65" s="1" customFormat="1" ht="24" customHeight="1">
      <c r="B149" s="139"/>
      <c r="C149" s="140" t="s">
        <v>202</v>
      </c>
      <c r="D149" s="140" t="s">
        <v>109</v>
      </c>
      <c r="E149" s="141" t="s">
        <v>203</v>
      </c>
      <c r="F149" s="142" t="s">
        <v>204</v>
      </c>
      <c r="G149" s="143" t="s">
        <v>139</v>
      </c>
      <c r="H149" s="144">
        <v>6</v>
      </c>
      <c r="I149" s="145"/>
      <c r="J149" s="146">
        <f t="shared" si="0"/>
        <v>0</v>
      </c>
      <c r="K149" s="142" t="s">
        <v>113</v>
      </c>
      <c r="L149" s="26"/>
      <c r="M149" s="147" t="s">
        <v>1</v>
      </c>
      <c r="N149" s="148" t="s">
        <v>30</v>
      </c>
      <c r="O149" s="49"/>
      <c r="P149" s="149">
        <f t="shared" si="1"/>
        <v>0</v>
      </c>
      <c r="Q149" s="149">
        <v>0</v>
      </c>
      <c r="R149" s="149">
        <f t="shared" si="2"/>
        <v>0</v>
      </c>
      <c r="S149" s="149">
        <v>0</v>
      </c>
      <c r="T149" s="150">
        <f t="shared" si="3"/>
        <v>0</v>
      </c>
      <c r="AR149" s="151" t="s">
        <v>205</v>
      </c>
      <c r="AT149" s="151" t="s">
        <v>109</v>
      </c>
      <c r="AU149" s="151" t="s">
        <v>71</v>
      </c>
      <c r="AY149" s="13" t="s">
        <v>105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69</v>
      </c>
      <c r="BK149" s="152">
        <f t="shared" si="9"/>
        <v>0</v>
      </c>
      <c r="BL149" s="13" t="s">
        <v>205</v>
      </c>
      <c r="BM149" s="151" t="s">
        <v>206</v>
      </c>
    </row>
    <row r="150" spans="2:65" s="1" customFormat="1" ht="24" customHeight="1">
      <c r="B150" s="139"/>
      <c r="C150" s="140" t="s">
        <v>207</v>
      </c>
      <c r="D150" s="140" t="s">
        <v>109</v>
      </c>
      <c r="E150" s="141" t="s">
        <v>208</v>
      </c>
      <c r="F150" s="142" t="s">
        <v>209</v>
      </c>
      <c r="G150" s="143" t="s">
        <v>139</v>
      </c>
      <c r="H150" s="144">
        <v>50</v>
      </c>
      <c r="I150" s="145"/>
      <c r="J150" s="146">
        <f t="shared" si="0"/>
        <v>0</v>
      </c>
      <c r="K150" s="142" t="s">
        <v>113</v>
      </c>
      <c r="L150" s="26"/>
      <c r="M150" s="147" t="s">
        <v>1</v>
      </c>
      <c r="N150" s="148" t="s">
        <v>30</v>
      </c>
      <c r="O150" s="49"/>
      <c r="P150" s="149">
        <f t="shared" si="1"/>
        <v>0</v>
      </c>
      <c r="Q150" s="149">
        <v>0</v>
      </c>
      <c r="R150" s="149">
        <f t="shared" si="2"/>
        <v>0</v>
      </c>
      <c r="S150" s="149">
        <v>0</v>
      </c>
      <c r="T150" s="150">
        <f t="shared" si="3"/>
        <v>0</v>
      </c>
      <c r="AR150" s="151" t="s">
        <v>114</v>
      </c>
      <c r="AT150" s="151" t="s">
        <v>109</v>
      </c>
      <c r="AU150" s="151" t="s">
        <v>71</v>
      </c>
      <c r="AY150" s="13" t="s">
        <v>105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69</v>
      </c>
      <c r="BK150" s="152">
        <f t="shared" si="9"/>
        <v>0</v>
      </c>
      <c r="BL150" s="13" t="s">
        <v>114</v>
      </c>
      <c r="BM150" s="151" t="s">
        <v>210</v>
      </c>
    </row>
    <row r="151" spans="2:65" s="1" customFormat="1" ht="24" customHeight="1">
      <c r="B151" s="139"/>
      <c r="C151" s="140" t="s">
        <v>211</v>
      </c>
      <c r="D151" s="140" t="s">
        <v>109</v>
      </c>
      <c r="E151" s="141" t="s">
        <v>212</v>
      </c>
      <c r="F151" s="142" t="s">
        <v>213</v>
      </c>
      <c r="G151" s="143" t="s">
        <v>139</v>
      </c>
      <c r="H151" s="144">
        <v>50</v>
      </c>
      <c r="I151" s="145"/>
      <c r="J151" s="146">
        <f t="shared" si="0"/>
        <v>0</v>
      </c>
      <c r="K151" s="142" t="s">
        <v>113</v>
      </c>
      <c r="L151" s="26"/>
      <c r="M151" s="147" t="s">
        <v>1</v>
      </c>
      <c r="N151" s="148" t="s">
        <v>30</v>
      </c>
      <c r="O151" s="49"/>
      <c r="P151" s="149">
        <f t="shared" si="1"/>
        <v>0</v>
      </c>
      <c r="Q151" s="149">
        <v>0</v>
      </c>
      <c r="R151" s="149">
        <f t="shared" si="2"/>
        <v>0</v>
      </c>
      <c r="S151" s="149">
        <v>0</v>
      </c>
      <c r="T151" s="150">
        <f t="shared" si="3"/>
        <v>0</v>
      </c>
      <c r="AR151" s="151" t="s">
        <v>114</v>
      </c>
      <c r="AT151" s="151" t="s">
        <v>109</v>
      </c>
      <c r="AU151" s="151" t="s">
        <v>71</v>
      </c>
      <c r="AY151" s="13" t="s">
        <v>105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3" t="s">
        <v>69</v>
      </c>
      <c r="BK151" s="152">
        <f t="shared" si="9"/>
        <v>0</v>
      </c>
      <c r="BL151" s="13" t="s">
        <v>114</v>
      </c>
      <c r="BM151" s="151" t="s">
        <v>214</v>
      </c>
    </row>
    <row r="152" spans="2:65" s="1" customFormat="1" ht="24" customHeight="1">
      <c r="B152" s="139"/>
      <c r="C152" s="140" t="s">
        <v>215</v>
      </c>
      <c r="D152" s="140" t="s">
        <v>109</v>
      </c>
      <c r="E152" s="141" t="s">
        <v>216</v>
      </c>
      <c r="F152" s="142" t="s">
        <v>217</v>
      </c>
      <c r="G152" s="143" t="s">
        <v>139</v>
      </c>
      <c r="H152" s="144">
        <v>30</v>
      </c>
      <c r="I152" s="145"/>
      <c r="J152" s="146">
        <f t="shared" si="0"/>
        <v>0</v>
      </c>
      <c r="K152" s="142" t="s">
        <v>113</v>
      </c>
      <c r="L152" s="26"/>
      <c r="M152" s="147" t="s">
        <v>1</v>
      </c>
      <c r="N152" s="148" t="s">
        <v>30</v>
      </c>
      <c r="O152" s="49"/>
      <c r="P152" s="149">
        <f t="shared" si="1"/>
        <v>0</v>
      </c>
      <c r="Q152" s="149">
        <v>0</v>
      </c>
      <c r="R152" s="149">
        <f t="shared" si="2"/>
        <v>0</v>
      </c>
      <c r="S152" s="149">
        <v>0</v>
      </c>
      <c r="T152" s="150">
        <f t="shared" si="3"/>
        <v>0</v>
      </c>
      <c r="AR152" s="151" t="s">
        <v>114</v>
      </c>
      <c r="AT152" s="151" t="s">
        <v>109</v>
      </c>
      <c r="AU152" s="151" t="s">
        <v>71</v>
      </c>
      <c r="AY152" s="13" t="s">
        <v>105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3" t="s">
        <v>69</v>
      </c>
      <c r="BK152" s="152">
        <f t="shared" si="9"/>
        <v>0</v>
      </c>
      <c r="BL152" s="13" t="s">
        <v>114</v>
      </c>
      <c r="BM152" s="151" t="s">
        <v>218</v>
      </c>
    </row>
    <row r="153" spans="2:65" s="1" customFormat="1" ht="24" customHeight="1">
      <c r="B153" s="139"/>
      <c r="C153" s="140" t="s">
        <v>219</v>
      </c>
      <c r="D153" s="140" t="s">
        <v>109</v>
      </c>
      <c r="E153" s="141" t="s">
        <v>220</v>
      </c>
      <c r="F153" s="142" t="s">
        <v>221</v>
      </c>
      <c r="G153" s="143" t="s">
        <v>139</v>
      </c>
      <c r="H153" s="144">
        <v>2</v>
      </c>
      <c r="I153" s="145"/>
      <c r="J153" s="146">
        <f t="shared" si="0"/>
        <v>0</v>
      </c>
      <c r="K153" s="142" t="s">
        <v>113</v>
      </c>
      <c r="L153" s="26"/>
      <c r="M153" s="147" t="s">
        <v>1</v>
      </c>
      <c r="N153" s="148" t="s">
        <v>30</v>
      </c>
      <c r="O153" s="49"/>
      <c r="P153" s="149">
        <f t="shared" si="1"/>
        <v>0</v>
      </c>
      <c r="Q153" s="149">
        <v>0</v>
      </c>
      <c r="R153" s="149">
        <f t="shared" si="2"/>
        <v>0</v>
      </c>
      <c r="S153" s="149">
        <v>0</v>
      </c>
      <c r="T153" s="150">
        <f t="shared" si="3"/>
        <v>0</v>
      </c>
      <c r="AR153" s="151" t="s">
        <v>114</v>
      </c>
      <c r="AT153" s="151" t="s">
        <v>109</v>
      </c>
      <c r="AU153" s="151" t="s">
        <v>71</v>
      </c>
      <c r="AY153" s="13" t="s">
        <v>105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3" t="s">
        <v>69</v>
      </c>
      <c r="BK153" s="152">
        <f t="shared" si="9"/>
        <v>0</v>
      </c>
      <c r="BL153" s="13" t="s">
        <v>114</v>
      </c>
      <c r="BM153" s="151" t="s">
        <v>222</v>
      </c>
    </row>
    <row r="154" spans="2:65" s="1" customFormat="1" ht="24" customHeight="1">
      <c r="B154" s="139"/>
      <c r="C154" s="153" t="s">
        <v>223</v>
      </c>
      <c r="D154" s="153" t="s">
        <v>117</v>
      </c>
      <c r="E154" s="154" t="s">
        <v>224</v>
      </c>
      <c r="F154" s="155" t="s">
        <v>225</v>
      </c>
      <c r="G154" s="156" t="s">
        <v>139</v>
      </c>
      <c r="H154" s="157">
        <v>2</v>
      </c>
      <c r="I154" s="158"/>
      <c r="J154" s="159">
        <f t="shared" si="0"/>
        <v>0</v>
      </c>
      <c r="K154" s="155" t="s">
        <v>113</v>
      </c>
      <c r="L154" s="160"/>
      <c r="M154" s="161" t="s">
        <v>1</v>
      </c>
      <c r="N154" s="162" t="s">
        <v>30</v>
      </c>
      <c r="O154" s="49"/>
      <c r="P154" s="149">
        <f t="shared" si="1"/>
        <v>0</v>
      </c>
      <c r="Q154" s="149">
        <v>8.0999999999999996E-3</v>
      </c>
      <c r="R154" s="149">
        <f t="shared" si="2"/>
        <v>1.6199999999999999E-2</v>
      </c>
      <c r="S154" s="149">
        <v>0</v>
      </c>
      <c r="T154" s="150">
        <f t="shared" si="3"/>
        <v>0</v>
      </c>
      <c r="AR154" s="151" t="s">
        <v>120</v>
      </c>
      <c r="AT154" s="151" t="s">
        <v>117</v>
      </c>
      <c r="AU154" s="151" t="s">
        <v>71</v>
      </c>
      <c r="AY154" s="13" t="s">
        <v>105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3" t="s">
        <v>69</v>
      </c>
      <c r="BK154" s="152">
        <f t="shared" si="9"/>
        <v>0</v>
      </c>
      <c r="BL154" s="13" t="s">
        <v>114</v>
      </c>
      <c r="BM154" s="151" t="s">
        <v>226</v>
      </c>
    </row>
    <row r="155" spans="2:65" s="1" customFormat="1" ht="24" customHeight="1">
      <c r="B155" s="139"/>
      <c r="C155" s="140" t="s">
        <v>227</v>
      </c>
      <c r="D155" s="140" t="s">
        <v>109</v>
      </c>
      <c r="E155" s="141" t="s">
        <v>228</v>
      </c>
      <c r="F155" s="142" t="s">
        <v>229</v>
      </c>
      <c r="G155" s="143" t="s">
        <v>139</v>
      </c>
      <c r="H155" s="144">
        <v>1</v>
      </c>
      <c r="I155" s="145"/>
      <c r="J155" s="146">
        <f t="shared" si="0"/>
        <v>0</v>
      </c>
      <c r="K155" s="142" t="s">
        <v>113</v>
      </c>
      <c r="L155" s="26"/>
      <c r="M155" s="147" t="s">
        <v>1</v>
      </c>
      <c r="N155" s="148" t="s">
        <v>30</v>
      </c>
      <c r="O155" s="49"/>
      <c r="P155" s="149">
        <f t="shared" si="1"/>
        <v>0</v>
      </c>
      <c r="Q155" s="149">
        <v>0</v>
      </c>
      <c r="R155" s="149">
        <f t="shared" si="2"/>
        <v>0</v>
      </c>
      <c r="S155" s="149">
        <v>0</v>
      </c>
      <c r="T155" s="150">
        <f t="shared" si="3"/>
        <v>0</v>
      </c>
      <c r="AR155" s="151" t="s">
        <v>114</v>
      </c>
      <c r="AT155" s="151" t="s">
        <v>109</v>
      </c>
      <c r="AU155" s="151" t="s">
        <v>71</v>
      </c>
      <c r="AY155" s="13" t="s">
        <v>105</v>
      </c>
      <c r="BE155" s="152">
        <f t="shared" si="4"/>
        <v>0</v>
      </c>
      <c r="BF155" s="152">
        <f t="shared" si="5"/>
        <v>0</v>
      </c>
      <c r="BG155" s="152">
        <f t="shared" si="6"/>
        <v>0</v>
      </c>
      <c r="BH155" s="152">
        <f t="shared" si="7"/>
        <v>0</v>
      </c>
      <c r="BI155" s="152">
        <f t="shared" si="8"/>
        <v>0</v>
      </c>
      <c r="BJ155" s="13" t="s">
        <v>69</v>
      </c>
      <c r="BK155" s="152">
        <f t="shared" si="9"/>
        <v>0</v>
      </c>
      <c r="BL155" s="13" t="s">
        <v>114</v>
      </c>
      <c r="BM155" s="151" t="s">
        <v>230</v>
      </c>
    </row>
    <row r="156" spans="2:65" s="1" customFormat="1" ht="21.75" customHeight="1">
      <c r="B156" s="139"/>
      <c r="C156" s="222" t="s">
        <v>231</v>
      </c>
      <c r="D156" s="222" t="s">
        <v>117</v>
      </c>
      <c r="E156" s="223" t="s">
        <v>232</v>
      </c>
      <c r="F156" s="224" t="s">
        <v>233</v>
      </c>
      <c r="G156" s="156" t="s">
        <v>139</v>
      </c>
      <c r="H156" s="157">
        <v>1</v>
      </c>
      <c r="I156" s="158"/>
      <c r="J156" s="159">
        <f t="shared" si="0"/>
        <v>0</v>
      </c>
      <c r="K156" s="155" t="s">
        <v>1</v>
      </c>
      <c r="L156" s="160"/>
      <c r="M156" s="161" t="s">
        <v>1</v>
      </c>
      <c r="N156" s="162" t="s">
        <v>30</v>
      </c>
      <c r="O156" s="49"/>
      <c r="P156" s="149">
        <f t="shared" si="1"/>
        <v>0</v>
      </c>
      <c r="Q156" s="149">
        <v>3.3000000000000002E-2</v>
      </c>
      <c r="R156" s="149">
        <f t="shared" si="2"/>
        <v>3.3000000000000002E-2</v>
      </c>
      <c r="S156" s="149">
        <v>0</v>
      </c>
      <c r="T156" s="150">
        <f t="shared" si="3"/>
        <v>0</v>
      </c>
      <c r="AR156" s="151" t="s">
        <v>120</v>
      </c>
      <c r="AT156" s="151" t="s">
        <v>117</v>
      </c>
      <c r="AU156" s="151" t="s">
        <v>71</v>
      </c>
      <c r="AY156" s="13" t="s">
        <v>105</v>
      </c>
      <c r="BE156" s="152">
        <f t="shared" si="4"/>
        <v>0</v>
      </c>
      <c r="BF156" s="152">
        <f t="shared" si="5"/>
        <v>0</v>
      </c>
      <c r="BG156" s="152">
        <f t="shared" si="6"/>
        <v>0</v>
      </c>
      <c r="BH156" s="152">
        <f t="shared" si="7"/>
        <v>0</v>
      </c>
      <c r="BI156" s="152">
        <f t="shared" si="8"/>
        <v>0</v>
      </c>
      <c r="BJ156" s="13" t="s">
        <v>69</v>
      </c>
      <c r="BK156" s="152">
        <f t="shared" si="9"/>
        <v>0</v>
      </c>
      <c r="BL156" s="13" t="s">
        <v>114</v>
      </c>
      <c r="BM156" s="151" t="s">
        <v>234</v>
      </c>
    </row>
    <row r="157" spans="2:65" s="1" customFormat="1" ht="24" customHeight="1">
      <c r="B157" s="139"/>
      <c r="C157" s="225" t="s">
        <v>235</v>
      </c>
      <c r="D157" s="225" t="s">
        <v>109</v>
      </c>
      <c r="E157" s="226" t="s">
        <v>228</v>
      </c>
      <c r="F157" s="227" t="s">
        <v>229</v>
      </c>
      <c r="G157" s="143" t="s">
        <v>139</v>
      </c>
      <c r="H157" s="144">
        <v>1</v>
      </c>
      <c r="I157" s="145"/>
      <c r="J157" s="146">
        <f t="shared" si="0"/>
        <v>0</v>
      </c>
      <c r="K157" s="142" t="s">
        <v>113</v>
      </c>
      <c r="L157" s="26"/>
      <c r="M157" s="147" t="s">
        <v>1</v>
      </c>
      <c r="N157" s="148" t="s">
        <v>30</v>
      </c>
      <c r="O157" s="49"/>
      <c r="P157" s="149">
        <f t="shared" si="1"/>
        <v>0</v>
      </c>
      <c r="Q157" s="149">
        <v>0</v>
      </c>
      <c r="R157" s="149">
        <f t="shared" si="2"/>
        <v>0</v>
      </c>
      <c r="S157" s="149">
        <v>0</v>
      </c>
      <c r="T157" s="150">
        <f t="shared" si="3"/>
        <v>0</v>
      </c>
      <c r="AR157" s="151" t="s">
        <v>114</v>
      </c>
      <c r="AT157" s="151" t="s">
        <v>109</v>
      </c>
      <c r="AU157" s="151" t="s">
        <v>71</v>
      </c>
      <c r="AY157" s="13" t="s">
        <v>105</v>
      </c>
      <c r="BE157" s="152">
        <f t="shared" si="4"/>
        <v>0</v>
      </c>
      <c r="BF157" s="152">
        <f t="shared" si="5"/>
        <v>0</v>
      </c>
      <c r="BG157" s="152">
        <f t="shared" si="6"/>
        <v>0</v>
      </c>
      <c r="BH157" s="152">
        <f t="shared" si="7"/>
        <v>0</v>
      </c>
      <c r="BI157" s="152">
        <f t="shared" si="8"/>
        <v>0</v>
      </c>
      <c r="BJ157" s="13" t="s">
        <v>69</v>
      </c>
      <c r="BK157" s="152">
        <f t="shared" si="9"/>
        <v>0</v>
      </c>
      <c r="BL157" s="13" t="s">
        <v>114</v>
      </c>
      <c r="BM157" s="151" t="s">
        <v>236</v>
      </c>
    </row>
    <row r="158" spans="2:65" s="1" customFormat="1" ht="16.5" customHeight="1">
      <c r="B158" s="139"/>
      <c r="C158" s="222" t="s">
        <v>237</v>
      </c>
      <c r="D158" s="222" t="s">
        <v>117</v>
      </c>
      <c r="E158" s="223" t="s">
        <v>238</v>
      </c>
      <c r="F158" s="224" t="s">
        <v>239</v>
      </c>
      <c r="G158" s="156" t="s">
        <v>139</v>
      </c>
      <c r="H158" s="157">
        <v>1</v>
      </c>
      <c r="I158" s="158"/>
      <c r="J158" s="159">
        <f t="shared" si="0"/>
        <v>0</v>
      </c>
      <c r="K158" s="155" t="s">
        <v>1</v>
      </c>
      <c r="L158" s="160"/>
      <c r="M158" s="161" t="s">
        <v>1</v>
      </c>
      <c r="N158" s="162" t="s">
        <v>30</v>
      </c>
      <c r="O158" s="49"/>
      <c r="P158" s="149">
        <f t="shared" si="1"/>
        <v>0</v>
      </c>
      <c r="Q158" s="149">
        <v>3.3000000000000002E-2</v>
      </c>
      <c r="R158" s="149">
        <f t="shared" si="2"/>
        <v>3.3000000000000002E-2</v>
      </c>
      <c r="S158" s="149">
        <v>0</v>
      </c>
      <c r="T158" s="150">
        <f t="shared" si="3"/>
        <v>0</v>
      </c>
      <c r="AR158" s="151" t="s">
        <v>120</v>
      </c>
      <c r="AT158" s="151" t="s">
        <v>117</v>
      </c>
      <c r="AU158" s="151" t="s">
        <v>71</v>
      </c>
      <c r="AY158" s="13" t="s">
        <v>105</v>
      </c>
      <c r="BE158" s="152">
        <f t="shared" si="4"/>
        <v>0</v>
      </c>
      <c r="BF158" s="152">
        <f t="shared" si="5"/>
        <v>0</v>
      </c>
      <c r="BG158" s="152">
        <f t="shared" si="6"/>
        <v>0</v>
      </c>
      <c r="BH158" s="152">
        <f t="shared" si="7"/>
        <v>0</v>
      </c>
      <c r="BI158" s="152">
        <f t="shared" si="8"/>
        <v>0</v>
      </c>
      <c r="BJ158" s="13" t="s">
        <v>69</v>
      </c>
      <c r="BK158" s="152">
        <f t="shared" si="9"/>
        <v>0</v>
      </c>
      <c r="BL158" s="13" t="s">
        <v>114</v>
      </c>
      <c r="BM158" s="151" t="s">
        <v>240</v>
      </c>
    </row>
    <row r="159" spans="2:65" s="1" customFormat="1" ht="16.5" customHeight="1">
      <c r="B159" s="139"/>
      <c r="C159" s="140" t="s">
        <v>241</v>
      </c>
      <c r="D159" s="140" t="s">
        <v>109</v>
      </c>
      <c r="E159" s="141" t="s">
        <v>242</v>
      </c>
      <c r="F159" s="142" t="s">
        <v>243</v>
      </c>
      <c r="G159" s="143" t="s">
        <v>139</v>
      </c>
      <c r="H159" s="144">
        <v>3</v>
      </c>
      <c r="I159" s="145"/>
      <c r="J159" s="146">
        <f t="shared" si="0"/>
        <v>0</v>
      </c>
      <c r="K159" s="142" t="s">
        <v>113</v>
      </c>
      <c r="L159" s="26"/>
      <c r="M159" s="147" t="s">
        <v>1</v>
      </c>
      <c r="N159" s="148" t="s">
        <v>30</v>
      </c>
      <c r="O159" s="49"/>
      <c r="P159" s="149">
        <f t="shared" si="1"/>
        <v>0</v>
      </c>
      <c r="Q159" s="149">
        <v>0</v>
      </c>
      <c r="R159" s="149">
        <f t="shared" si="2"/>
        <v>0</v>
      </c>
      <c r="S159" s="149">
        <v>0</v>
      </c>
      <c r="T159" s="150">
        <f t="shared" si="3"/>
        <v>0</v>
      </c>
      <c r="AR159" s="151" t="s">
        <v>114</v>
      </c>
      <c r="AT159" s="151" t="s">
        <v>109</v>
      </c>
      <c r="AU159" s="151" t="s">
        <v>71</v>
      </c>
      <c r="AY159" s="13" t="s">
        <v>105</v>
      </c>
      <c r="BE159" s="152">
        <f t="shared" si="4"/>
        <v>0</v>
      </c>
      <c r="BF159" s="152">
        <f t="shared" si="5"/>
        <v>0</v>
      </c>
      <c r="BG159" s="152">
        <f t="shared" si="6"/>
        <v>0</v>
      </c>
      <c r="BH159" s="152">
        <f t="shared" si="7"/>
        <v>0</v>
      </c>
      <c r="BI159" s="152">
        <f t="shared" si="8"/>
        <v>0</v>
      </c>
      <c r="BJ159" s="13" t="s">
        <v>69</v>
      </c>
      <c r="BK159" s="152">
        <f t="shared" si="9"/>
        <v>0</v>
      </c>
      <c r="BL159" s="13" t="s">
        <v>114</v>
      </c>
      <c r="BM159" s="151" t="s">
        <v>244</v>
      </c>
    </row>
    <row r="160" spans="2:65" s="1" customFormat="1" ht="24" customHeight="1">
      <c r="B160" s="139"/>
      <c r="C160" s="153" t="s">
        <v>245</v>
      </c>
      <c r="D160" s="153" t="s">
        <v>117</v>
      </c>
      <c r="E160" s="154" t="s">
        <v>246</v>
      </c>
      <c r="F160" s="155" t="s">
        <v>247</v>
      </c>
      <c r="G160" s="156" t="s">
        <v>139</v>
      </c>
      <c r="H160" s="157">
        <v>3</v>
      </c>
      <c r="I160" s="158"/>
      <c r="J160" s="159">
        <f t="shared" si="0"/>
        <v>0</v>
      </c>
      <c r="K160" s="155" t="s">
        <v>113</v>
      </c>
      <c r="L160" s="160"/>
      <c r="M160" s="161" t="s">
        <v>1</v>
      </c>
      <c r="N160" s="162" t="s">
        <v>30</v>
      </c>
      <c r="O160" s="49"/>
      <c r="P160" s="149">
        <f t="shared" si="1"/>
        <v>0</v>
      </c>
      <c r="Q160" s="149">
        <v>2.9999999999999997E-4</v>
      </c>
      <c r="R160" s="149">
        <f t="shared" si="2"/>
        <v>8.9999999999999998E-4</v>
      </c>
      <c r="S160" s="149">
        <v>0</v>
      </c>
      <c r="T160" s="150">
        <f t="shared" si="3"/>
        <v>0</v>
      </c>
      <c r="AR160" s="151" t="s">
        <v>120</v>
      </c>
      <c r="AT160" s="151" t="s">
        <v>117</v>
      </c>
      <c r="AU160" s="151" t="s">
        <v>71</v>
      </c>
      <c r="AY160" s="13" t="s">
        <v>105</v>
      </c>
      <c r="BE160" s="152">
        <f t="shared" si="4"/>
        <v>0</v>
      </c>
      <c r="BF160" s="152">
        <f t="shared" si="5"/>
        <v>0</v>
      </c>
      <c r="BG160" s="152">
        <f t="shared" si="6"/>
        <v>0</v>
      </c>
      <c r="BH160" s="152">
        <f t="shared" si="7"/>
        <v>0</v>
      </c>
      <c r="BI160" s="152">
        <f t="shared" si="8"/>
        <v>0</v>
      </c>
      <c r="BJ160" s="13" t="s">
        <v>69</v>
      </c>
      <c r="BK160" s="152">
        <f t="shared" si="9"/>
        <v>0</v>
      </c>
      <c r="BL160" s="13" t="s">
        <v>114</v>
      </c>
      <c r="BM160" s="151" t="s">
        <v>248</v>
      </c>
    </row>
    <row r="161" spans="2:65" s="1" customFormat="1" ht="24" customHeight="1">
      <c r="B161" s="139"/>
      <c r="C161" s="140" t="s">
        <v>249</v>
      </c>
      <c r="D161" s="140" t="s">
        <v>109</v>
      </c>
      <c r="E161" s="141" t="s">
        <v>250</v>
      </c>
      <c r="F161" s="142" t="s">
        <v>251</v>
      </c>
      <c r="G161" s="143" t="s">
        <v>139</v>
      </c>
      <c r="H161" s="144">
        <v>1</v>
      </c>
      <c r="I161" s="145"/>
      <c r="J161" s="146">
        <f t="shared" si="0"/>
        <v>0</v>
      </c>
      <c r="K161" s="142" t="s">
        <v>113</v>
      </c>
      <c r="L161" s="26"/>
      <c r="M161" s="147" t="s">
        <v>1</v>
      </c>
      <c r="N161" s="148" t="s">
        <v>30</v>
      </c>
      <c r="O161" s="49"/>
      <c r="P161" s="149">
        <f t="shared" si="1"/>
        <v>0</v>
      </c>
      <c r="Q161" s="149">
        <v>0</v>
      </c>
      <c r="R161" s="149">
        <f t="shared" si="2"/>
        <v>0</v>
      </c>
      <c r="S161" s="149">
        <v>0</v>
      </c>
      <c r="T161" s="150">
        <f t="shared" si="3"/>
        <v>0</v>
      </c>
      <c r="AR161" s="151" t="s">
        <v>114</v>
      </c>
      <c r="AT161" s="151" t="s">
        <v>109</v>
      </c>
      <c r="AU161" s="151" t="s">
        <v>71</v>
      </c>
      <c r="AY161" s="13" t="s">
        <v>105</v>
      </c>
      <c r="BE161" s="152">
        <f t="shared" si="4"/>
        <v>0</v>
      </c>
      <c r="BF161" s="152">
        <f t="shared" si="5"/>
        <v>0</v>
      </c>
      <c r="BG161" s="152">
        <f t="shared" si="6"/>
        <v>0</v>
      </c>
      <c r="BH161" s="152">
        <f t="shared" si="7"/>
        <v>0</v>
      </c>
      <c r="BI161" s="152">
        <f t="shared" si="8"/>
        <v>0</v>
      </c>
      <c r="BJ161" s="13" t="s">
        <v>69</v>
      </c>
      <c r="BK161" s="152">
        <f t="shared" si="9"/>
        <v>0</v>
      </c>
      <c r="BL161" s="13" t="s">
        <v>114</v>
      </c>
      <c r="BM161" s="151" t="s">
        <v>252</v>
      </c>
    </row>
    <row r="162" spans="2:65" s="1" customFormat="1" ht="16.5" customHeight="1">
      <c r="B162" s="139"/>
      <c r="C162" s="140" t="s">
        <v>253</v>
      </c>
      <c r="D162" s="140" t="s">
        <v>109</v>
      </c>
      <c r="E162" s="141" t="s">
        <v>254</v>
      </c>
      <c r="F162" s="142" t="s">
        <v>255</v>
      </c>
      <c r="G162" s="143" t="s">
        <v>112</v>
      </c>
      <c r="H162" s="144">
        <v>20</v>
      </c>
      <c r="I162" s="145"/>
      <c r="J162" s="146">
        <f t="shared" si="0"/>
        <v>0</v>
      </c>
      <c r="K162" s="142" t="s">
        <v>113</v>
      </c>
      <c r="L162" s="26"/>
      <c r="M162" s="147" t="s">
        <v>1</v>
      </c>
      <c r="N162" s="148" t="s">
        <v>30</v>
      </c>
      <c r="O162" s="49"/>
      <c r="P162" s="149">
        <f t="shared" si="1"/>
        <v>0</v>
      </c>
      <c r="Q162" s="149">
        <v>0</v>
      </c>
      <c r="R162" s="149">
        <f t="shared" si="2"/>
        <v>0</v>
      </c>
      <c r="S162" s="149">
        <v>0</v>
      </c>
      <c r="T162" s="150">
        <f t="shared" si="3"/>
        <v>0</v>
      </c>
      <c r="AR162" s="151" t="s">
        <v>114</v>
      </c>
      <c r="AT162" s="151" t="s">
        <v>109</v>
      </c>
      <c r="AU162" s="151" t="s">
        <v>71</v>
      </c>
      <c r="AY162" s="13" t="s">
        <v>105</v>
      </c>
      <c r="BE162" s="152">
        <f t="shared" si="4"/>
        <v>0</v>
      </c>
      <c r="BF162" s="152">
        <f t="shared" si="5"/>
        <v>0</v>
      </c>
      <c r="BG162" s="152">
        <f t="shared" si="6"/>
        <v>0</v>
      </c>
      <c r="BH162" s="152">
        <f t="shared" si="7"/>
        <v>0</v>
      </c>
      <c r="BI162" s="152">
        <f t="shared" si="8"/>
        <v>0</v>
      </c>
      <c r="BJ162" s="13" t="s">
        <v>69</v>
      </c>
      <c r="BK162" s="152">
        <f t="shared" si="9"/>
        <v>0</v>
      </c>
      <c r="BL162" s="13" t="s">
        <v>114</v>
      </c>
      <c r="BM162" s="151" t="s">
        <v>256</v>
      </c>
    </row>
    <row r="163" spans="2:65" s="1" customFormat="1" ht="16.5" customHeight="1">
      <c r="B163" s="139"/>
      <c r="C163" s="153" t="s">
        <v>257</v>
      </c>
      <c r="D163" s="153" t="s">
        <v>117</v>
      </c>
      <c r="E163" s="154" t="s">
        <v>258</v>
      </c>
      <c r="F163" s="155" t="s">
        <v>259</v>
      </c>
      <c r="G163" s="156" t="s">
        <v>112</v>
      </c>
      <c r="H163" s="157">
        <v>20</v>
      </c>
      <c r="I163" s="158"/>
      <c r="J163" s="159">
        <f t="shared" si="0"/>
        <v>0</v>
      </c>
      <c r="K163" s="155" t="s">
        <v>113</v>
      </c>
      <c r="L163" s="160"/>
      <c r="M163" s="161" t="s">
        <v>1</v>
      </c>
      <c r="N163" s="162" t="s">
        <v>30</v>
      </c>
      <c r="O163" s="49"/>
      <c r="P163" s="149">
        <f t="shared" si="1"/>
        <v>0</v>
      </c>
      <c r="Q163" s="149">
        <v>4.4999999999999997E-3</v>
      </c>
      <c r="R163" s="149">
        <f t="shared" si="2"/>
        <v>0.09</v>
      </c>
      <c r="S163" s="149">
        <v>0</v>
      </c>
      <c r="T163" s="150">
        <f t="shared" si="3"/>
        <v>0</v>
      </c>
      <c r="AR163" s="151" t="s">
        <v>120</v>
      </c>
      <c r="AT163" s="151" t="s">
        <v>117</v>
      </c>
      <c r="AU163" s="151" t="s">
        <v>71</v>
      </c>
      <c r="AY163" s="13" t="s">
        <v>105</v>
      </c>
      <c r="BE163" s="152">
        <f t="shared" si="4"/>
        <v>0</v>
      </c>
      <c r="BF163" s="152">
        <f t="shared" si="5"/>
        <v>0</v>
      </c>
      <c r="BG163" s="152">
        <f t="shared" si="6"/>
        <v>0</v>
      </c>
      <c r="BH163" s="152">
        <f t="shared" si="7"/>
        <v>0</v>
      </c>
      <c r="BI163" s="152">
        <f t="shared" si="8"/>
        <v>0</v>
      </c>
      <c r="BJ163" s="13" t="s">
        <v>69</v>
      </c>
      <c r="BK163" s="152">
        <f t="shared" si="9"/>
        <v>0</v>
      </c>
      <c r="BL163" s="13" t="s">
        <v>114</v>
      </c>
      <c r="BM163" s="151" t="s">
        <v>260</v>
      </c>
    </row>
    <row r="164" spans="2:65" s="1" customFormat="1" ht="24" customHeight="1">
      <c r="B164" s="139"/>
      <c r="C164" s="140" t="s">
        <v>261</v>
      </c>
      <c r="D164" s="140" t="s">
        <v>109</v>
      </c>
      <c r="E164" s="141" t="s">
        <v>262</v>
      </c>
      <c r="F164" s="142" t="s">
        <v>263</v>
      </c>
      <c r="G164" s="143" t="s">
        <v>139</v>
      </c>
      <c r="H164" s="144">
        <v>10</v>
      </c>
      <c r="I164" s="145"/>
      <c r="J164" s="146">
        <f t="shared" si="0"/>
        <v>0</v>
      </c>
      <c r="K164" s="142" t="s">
        <v>113</v>
      </c>
      <c r="L164" s="26"/>
      <c r="M164" s="147" t="s">
        <v>1</v>
      </c>
      <c r="N164" s="148" t="s">
        <v>30</v>
      </c>
      <c r="O164" s="49"/>
      <c r="P164" s="149">
        <f t="shared" si="1"/>
        <v>0</v>
      </c>
      <c r="Q164" s="149">
        <v>0</v>
      </c>
      <c r="R164" s="149">
        <f t="shared" si="2"/>
        <v>0</v>
      </c>
      <c r="S164" s="149">
        <v>0</v>
      </c>
      <c r="T164" s="150">
        <f t="shared" si="3"/>
        <v>0</v>
      </c>
      <c r="AR164" s="151" t="s">
        <v>114</v>
      </c>
      <c r="AT164" s="151" t="s">
        <v>109</v>
      </c>
      <c r="AU164" s="151" t="s">
        <v>71</v>
      </c>
      <c r="AY164" s="13" t="s">
        <v>105</v>
      </c>
      <c r="BE164" s="152">
        <f t="shared" si="4"/>
        <v>0</v>
      </c>
      <c r="BF164" s="152">
        <f t="shared" si="5"/>
        <v>0</v>
      </c>
      <c r="BG164" s="152">
        <f t="shared" si="6"/>
        <v>0</v>
      </c>
      <c r="BH164" s="152">
        <f t="shared" si="7"/>
        <v>0</v>
      </c>
      <c r="BI164" s="152">
        <f t="shared" si="8"/>
        <v>0</v>
      </c>
      <c r="BJ164" s="13" t="s">
        <v>69</v>
      </c>
      <c r="BK164" s="152">
        <f t="shared" si="9"/>
        <v>0</v>
      </c>
      <c r="BL164" s="13" t="s">
        <v>114</v>
      </c>
      <c r="BM164" s="151" t="s">
        <v>264</v>
      </c>
    </row>
    <row r="165" spans="2:65" s="1" customFormat="1" ht="24" customHeight="1">
      <c r="B165" s="139"/>
      <c r="C165" s="140" t="s">
        <v>265</v>
      </c>
      <c r="D165" s="140" t="s">
        <v>109</v>
      </c>
      <c r="E165" s="141" t="s">
        <v>266</v>
      </c>
      <c r="F165" s="142" t="s">
        <v>267</v>
      </c>
      <c r="G165" s="143" t="s">
        <v>139</v>
      </c>
      <c r="H165" s="144">
        <v>5</v>
      </c>
      <c r="I165" s="145"/>
      <c r="J165" s="146">
        <f t="shared" si="0"/>
        <v>0</v>
      </c>
      <c r="K165" s="142" t="s">
        <v>113</v>
      </c>
      <c r="L165" s="26"/>
      <c r="M165" s="147" t="s">
        <v>1</v>
      </c>
      <c r="N165" s="148" t="s">
        <v>30</v>
      </c>
      <c r="O165" s="49"/>
      <c r="P165" s="149">
        <f t="shared" si="1"/>
        <v>0</v>
      </c>
      <c r="Q165" s="149">
        <v>0</v>
      </c>
      <c r="R165" s="149">
        <f t="shared" si="2"/>
        <v>0</v>
      </c>
      <c r="S165" s="149">
        <v>0</v>
      </c>
      <c r="T165" s="150">
        <f t="shared" si="3"/>
        <v>0</v>
      </c>
      <c r="AR165" s="151" t="s">
        <v>114</v>
      </c>
      <c r="AT165" s="151" t="s">
        <v>109</v>
      </c>
      <c r="AU165" s="151" t="s">
        <v>71</v>
      </c>
      <c r="AY165" s="13" t="s">
        <v>105</v>
      </c>
      <c r="BE165" s="152">
        <f t="shared" si="4"/>
        <v>0</v>
      </c>
      <c r="BF165" s="152">
        <f t="shared" si="5"/>
        <v>0</v>
      </c>
      <c r="BG165" s="152">
        <f t="shared" si="6"/>
        <v>0</v>
      </c>
      <c r="BH165" s="152">
        <f t="shared" si="7"/>
        <v>0</v>
      </c>
      <c r="BI165" s="152">
        <f t="shared" si="8"/>
        <v>0</v>
      </c>
      <c r="BJ165" s="13" t="s">
        <v>69</v>
      </c>
      <c r="BK165" s="152">
        <f t="shared" si="9"/>
        <v>0</v>
      </c>
      <c r="BL165" s="13" t="s">
        <v>114</v>
      </c>
      <c r="BM165" s="151" t="s">
        <v>268</v>
      </c>
    </row>
    <row r="166" spans="2:65" s="1" customFormat="1" ht="16.5" customHeight="1">
      <c r="B166" s="139"/>
      <c r="C166" s="140" t="s">
        <v>269</v>
      </c>
      <c r="D166" s="140" t="s">
        <v>109</v>
      </c>
      <c r="E166" s="141" t="s">
        <v>270</v>
      </c>
      <c r="F166" s="142" t="s">
        <v>271</v>
      </c>
      <c r="G166" s="143" t="s">
        <v>139</v>
      </c>
      <c r="H166" s="144">
        <v>50</v>
      </c>
      <c r="I166" s="145"/>
      <c r="J166" s="146">
        <f t="shared" si="0"/>
        <v>0</v>
      </c>
      <c r="K166" s="142" t="s">
        <v>1</v>
      </c>
      <c r="L166" s="26"/>
      <c r="M166" s="147" t="s">
        <v>1</v>
      </c>
      <c r="N166" s="148" t="s">
        <v>30</v>
      </c>
      <c r="O166" s="49"/>
      <c r="P166" s="149">
        <f t="shared" si="1"/>
        <v>0</v>
      </c>
      <c r="Q166" s="149">
        <v>0</v>
      </c>
      <c r="R166" s="149">
        <f t="shared" si="2"/>
        <v>0</v>
      </c>
      <c r="S166" s="149">
        <v>0</v>
      </c>
      <c r="T166" s="150">
        <f t="shared" si="3"/>
        <v>0</v>
      </c>
      <c r="AR166" s="151" t="s">
        <v>114</v>
      </c>
      <c r="AT166" s="151" t="s">
        <v>109</v>
      </c>
      <c r="AU166" s="151" t="s">
        <v>71</v>
      </c>
      <c r="AY166" s="13" t="s">
        <v>105</v>
      </c>
      <c r="BE166" s="152">
        <f t="shared" si="4"/>
        <v>0</v>
      </c>
      <c r="BF166" s="152">
        <f t="shared" si="5"/>
        <v>0</v>
      </c>
      <c r="BG166" s="152">
        <f t="shared" si="6"/>
        <v>0</v>
      </c>
      <c r="BH166" s="152">
        <f t="shared" si="7"/>
        <v>0</v>
      </c>
      <c r="BI166" s="152">
        <f t="shared" si="8"/>
        <v>0</v>
      </c>
      <c r="BJ166" s="13" t="s">
        <v>69</v>
      </c>
      <c r="BK166" s="152">
        <f t="shared" si="9"/>
        <v>0</v>
      </c>
      <c r="BL166" s="13" t="s">
        <v>114</v>
      </c>
      <c r="BM166" s="151" t="s">
        <v>272</v>
      </c>
    </row>
    <row r="167" spans="2:65" s="1" customFormat="1" ht="16.5" customHeight="1">
      <c r="B167" s="139"/>
      <c r="C167" s="153" t="s">
        <v>273</v>
      </c>
      <c r="D167" s="153" t="s">
        <v>117</v>
      </c>
      <c r="E167" s="154" t="s">
        <v>274</v>
      </c>
      <c r="F167" s="155" t="s">
        <v>275</v>
      </c>
      <c r="G167" s="156" t="s">
        <v>139</v>
      </c>
      <c r="H167" s="157">
        <v>50</v>
      </c>
      <c r="I167" s="158"/>
      <c r="J167" s="159">
        <f t="shared" si="0"/>
        <v>0</v>
      </c>
      <c r="K167" s="155" t="s">
        <v>1</v>
      </c>
      <c r="L167" s="160"/>
      <c r="M167" s="161" t="s">
        <v>1</v>
      </c>
      <c r="N167" s="162" t="s">
        <v>30</v>
      </c>
      <c r="O167" s="49"/>
      <c r="P167" s="149">
        <f t="shared" si="1"/>
        <v>0</v>
      </c>
      <c r="Q167" s="149">
        <v>6.9999999999999994E-5</v>
      </c>
      <c r="R167" s="149">
        <f t="shared" si="2"/>
        <v>3.4999999999999996E-3</v>
      </c>
      <c r="S167" s="149">
        <v>0</v>
      </c>
      <c r="T167" s="150">
        <f t="shared" si="3"/>
        <v>0</v>
      </c>
      <c r="AR167" s="151" t="s">
        <v>120</v>
      </c>
      <c r="AT167" s="151" t="s">
        <v>117</v>
      </c>
      <c r="AU167" s="151" t="s">
        <v>71</v>
      </c>
      <c r="AY167" s="13" t="s">
        <v>105</v>
      </c>
      <c r="BE167" s="152">
        <f t="shared" si="4"/>
        <v>0</v>
      </c>
      <c r="BF167" s="152">
        <f t="shared" si="5"/>
        <v>0</v>
      </c>
      <c r="BG167" s="152">
        <f t="shared" si="6"/>
        <v>0</v>
      </c>
      <c r="BH167" s="152">
        <f t="shared" si="7"/>
        <v>0</v>
      </c>
      <c r="BI167" s="152">
        <f t="shared" si="8"/>
        <v>0</v>
      </c>
      <c r="BJ167" s="13" t="s">
        <v>69</v>
      </c>
      <c r="BK167" s="152">
        <f t="shared" si="9"/>
        <v>0</v>
      </c>
      <c r="BL167" s="13" t="s">
        <v>114</v>
      </c>
      <c r="BM167" s="151" t="s">
        <v>276</v>
      </c>
    </row>
    <row r="168" spans="2:65" s="11" customFormat="1" ht="25.9" customHeight="1">
      <c r="B168" s="126"/>
      <c r="D168" s="127" t="s">
        <v>64</v>
      </c>
      <c r="E168" s="128" t="s">
        <v>277</v>
      </c>
      <c r="F168" s="128" t="s">
        <v>278</v>
      </c>
      <c r="I168" s="129"/>
      <c r="J168" s="130">
        <f>BK168</f>
        <v>0</v>
      </c>
      <c r="L168" s="126"/>
      <c r="M168" s="131"/>
      <c r="N168" s="132"/>
      <c r="O168" s="132"/>
      <c r="P168" s="133">
        <f>SUM(P169:P170)</f>
        <v>0</v>
      </c>
      <c r="Q168" s="132"/>
      <c r="R168" s="133">
        <f>SUM(R169:R170)</f>
        <v>0</v>
      </c>
      <c r="S168" s="132"/>
      <c r="T168" s="134">
        <f>SUM(T169:T170)</f>
        <v>0</v>
      </c>
      <c r="AR168" s="127" t="s">
        <v>279</v>
      </c>
      <c r="AT168" s="135" t="s">
        <v>64</v>
      </c>
      <c r="AU168" s="135" t="s">
        <v>65</v>
      </c>
      <c r="AY168" s="127" t="s">
        <v>105</v>
      </c>
      <c r="BK168" s="136">
        <f>SUM(BK169:BK170)</f>
        <v>0</v>
      </c>
    </row>
    <row r="169" spans="2:65" s="1" customFormat="1" ht="24" customHeight="1">
      <c r="B169" s="139"/>
      <c r="C169" s="140" t="s">
        <v>280</v>
      </c>
      <c r="D169" s="140" t="s">
        <v>109</v>
      </c>
      <c r="E169" s="141" t="s">
        <v>281</v>
      </c>
      <c r="F169" s="142" t="s">
        <v>282</v>
      </c>
      <c r="G169" s="143" t="s">
        <v>283</v>
      </c>
      <c r="H169" s="144">
        <v>30</v>
      </c>
      <c r="I169" s="145"/>
      <c r="J169" s="146">
        <f>ROUND(I169*H169,2)</f>
        <v>0</v>
      </c>
      <c r="K169" s="142" t="s">
        <v>113</v>
      </c>
      <c r="L169" s="26"/>
      <c r="M169" s="147" t="s">
        <v>1</v>
      </c>
      <c r="N169" s="148" t="s">
        <v>30</v>
      </c>
      <c r="O169" s="49"/>
      <c r="P169" s="149">
        <f>O169*H169</f>
        <v>0</v>
      </c>
      <c r="Q169" s="149">
        <v>0</v>
      </c>
      <c r="R169" s="149">
        <f>Q169*H169</f>
        <v>0</v>
      </c>
      <c r="S169" s="149">
        <v>0</v>
      </c>
      <c r="T169" s="150">
        <f>S169*H169</f>
        <v>0</v>
      </c>
      <c r="AR169" s="151" t="s">
        <v>205</v>
      </c>
      <c r="AT169" s="151" t="s">
        <v>109</v>
      </c>
      <c r="AU169" s="151" t="s">
        <v>69</v>
      </c>
      <c r="AY169" s="13" t="s">
        <v>105</v>
      </c>
      <c r="BE169" s="152">
        <f>IF(N169="základní",J169,0)</f>
        <v>0</v>
      </c>
      <c r="BF169" s="152">
        <f>IF(N169="snížená",J169,0)</f>
        <v>0</v>
      </c>
      <c r="BG169" s="152">
        <f>IF(N169="zákl. přenesená",J169,0)</f>
        <v>0</v>
      </c>
      <c r="BH169" s="152">
        <f>IF(N169="sníž. přenesená",J169,0)</f>
        <v>0</v>
      </c>
      <c r="BI169" s="152">
        <f>IF(N169="nulová",J169,0)</f>
        <v>0</v>
      </c>
      <c r="BJ169" s="13" t="s">
        <v>69</v>
      </c>
      <c r="BK169" s="152">
        <f>ROUND(I169*H169,2)</f>
        <v>0</v>
      </c>
      <c r="BL169" s="13" t="s">
        <v>205</v>
      </c>
      <c r="BM169" s="151" t="s">
        <v>284</v>
      </c>
    </row>
    <row r="170" spans="2:65" s="1" customFormat="1" ht="16.5" customHeight="1">
      <c r="B170" s="139"/>
      <c r="C170" s="140" t="s">
        <v>285</v>
      </c>
      <c r="D170" s="140" t="s">
        <v>109</v>
      </c>
      <c r="E170" s="141" t="s">
        <v>286</v>
      </c>
      <c r="F170" s="142" t="s">
        <v>287</v>
      </c>
      <c r="G170" s="143" t="s">
        <v>283</v>
      </c>
      <c r="H170" s="144">
        <v>24</v>
      </c>
      <c r="I170" s="145"/>
      <c r="J170" s="146">
        <f>ROUND(I170*H170,2)</f>
        <v>0</v>
      </c>
      <c r="K170" s="142" t="s">
        <v>113</v>
      </c>
      <c r="L170" s="26"/>
      <c r="M170" s="147" t="s">
        <v>1</v>
      </c>
      <c r="N170" s="148" t="s">
        <v>30</v>
      </c>
      <c r="O170" s="49"/>
      <c r="P170" s="149">
        <f>O170*H170</f>
        <v>0</v>
      </c>
      <c r="Q170" s="149">
        <v>0</v>
      </c>
      <c r="R170" s="149">
        <f>Q170*H170</f>
        <v>0</v>
      </c>
      <c r="S170" s="149">
        <v>0</v>
      </c>
      <c r="T170" s="150">
        <f>S170*H170</f>
        <v>0</v>
      </c>
      <c r="AR170" s="151" t="s">
        <v>205</v>
      </c>
      <c r="AT170" s="151" t="s">
        <v>109</v>
      </c>
      <c r="AU170" s="151" t="s">
        <v>69</v>
      </c>
      <c r="AY170" s="13" t="s">
        <v>105</v>
      </c>
      <c r="BE170" s="152">
        <f>IF(N170="základní",J170,0)</f>
        <v>0</v>
      </c>
      <c r="BF170" s="152">
        <f>IF(N170="snížená",J170,0)</f>
        <v>0</v>
      </c>
      <c r="BG170" s="152">
        <f>IF(N170="zákl. přenesená",J170,0)</f>
        <v>0</v>
      </c>
      <c r="BH170" s="152">
        <f>IF(N170="sníž. přenesená",J170,0)</f>
        <v>0</v>
      </c>
      <c r="BI170" s="152">
        <f>IF(N170="nulová",J170,0)</f>
        <v>0</v>
      </c>
      <c r="BJ170" s="13" t="s">
        <v>69</v>
      </c>
      <c r="BK170" s="152">
        <f>ROUND(I170*H170,2)</f>
        <v>0</v>
      </c>
      <c r="BL170" s="13" t="s">
        <v>205</v>
      </c>
      <c r="BM170" s="151" t="s">
        <v>288</v>
      </c>
    </row>
    <row r="171" spans="2:65" s="11" customFormat="1" ht="25.9" customHeight="1">
      <c r="B171" s="126"/>
      <c r="D171" s="127" t="s">
        <v>64</v>
      </c>
      <c r="E171" s="128" t="s">
        <v>289</v>
      </c>
      <c r="F171" s="128" t="s">
        <v>290</v>
      </c>
      <c r="I171" s="129"/>
      <c r="J171" s="130">
        <f>BK171</f>
        <v>0</v>
      </c>
      <c r="L171" s="126"/>
      <c r="M171" s="131"/>
      <c r="N171" s="132"/>
      <c r="O171" s="132"/>
      <c r="P171" s="133">
        <f>P172+P175+P177</f>
        <v>0</v>
      </c>
      <c r="Q171" s="132"/>
      <c r="R171" s="133">
        <f>R172+R175+R177</f>
        <v>0</v>
      </c>
      <c r="S171" s="132"/>
      <c r="T171" s="134">
        <f>T172+T175+T177</f>
        <v>0</v>
      </c>
      <c r="AR171" s="127" t="s">
        <v>291</v>
      </c>
      <c r="AT171" s="135" t="s">
        <v>64</v>
      </c>
      <c r="AU171" s="135" t="s">
        <v>65</v>
      </c>
      <c r="AY171" s="127" t="s">
        <v>105</v>
      </c>
      <c r="BK171" s="136">
        <f>BK172+BK175+BK177</f>
        <v>0</v>
      </c>
    </row>
    <row r="172" spans="2:65" s="11" customFormat="1" ht="22.9" customHeight="1">
      <c r="B172" s="126"/>
      <c r="D172" s="127" t="s">
        <v>64</v>
      </c>
      <c r="E172" s="137" t="s">
        <v>292</v>
      </c>
      <c r="F172" s="137" t="s">
        <v>293</v>
      </c>
      <c r="I172" s="129"/>
      <c r="J172" s="138">
        <f>BK172</f>
        <v>0</v>
      </c>
      <c r="L172" s="126"/>
      <c r="M172" s="131"/>
      <c r="N172" s="132"/>
      <c r="O172" s="132"/>
      <c r="P172" s="133">
        <f>SUM(P173:P174)</f>
        <v>0</v>
      </c>
      <c r="Q172" s="132"/>
      <c r="R172" s="133">
        <f>SUM(R173:R174)</f>
        <v>0</v>
      </c>
      <c r="S172" s="132"/>
      <c r="T172" s="134">
        <f>SUM(T173:T174)</f>
        <v>0</v>
      </c>
      <c r="AR172" s="127" t="s">
        <v>291</v>
      </c>
      <c r="AT172" s="135" t="s">
        <v>64</v>
      </c>
      <c r="AU172" s="135" t="s">
        <v>69</v>
      </c>
      <c r="AY172" s="127" t="s">
        <v>105</v>
      </c>
      <c r="BK172" s="136">
        <f>SUM(BK173:BK174)</f>
        <v>0</v>
      </c>
    </row>
    <row r="173" spans="2:65" s="1" customFormat="1" ht="16.5" customHeight="1">
      <c r="B173" s="139"/>
      <c r="C173" s="140" t="s">
        <v>294</v>
      </c>
      <c r="D173" s="140" t="s">
        <v>109</v>
      </c>
      <c r="E173" s="141" t="s">
        <v>295</v>
      </c>
      <c r="F173" s="142" t="s">
        <v>296</v>
      </c>
      <c r="G173" s="143" t="s">
        <v>283</v>
      </c>
      <c r="H173" s="144">
        <v>8</v>
      </c>
      <c r="I173" s="145"/>
      <c r="J173" s="146">
        <f>ROUND(I173*H173,2)</f>
        <v>0</v>
      </c>
      <c r="K173" s="142" t="s">
        <v>113</v>
      </c>
      <c r="L173" s="26"/>
      <c r="M173" s="147" t="s">
        <v>1</v>
      </c>
      <c r="N173" s="148" t="s">
        <v>30</v>
      </c>
      <c r="O173" s="49"/>
      <c r="P173" s="149">
        <f>O173*H173</f>
        <v>0</v>
      </c>
      <c r="Q173" s="149">
        <v>0</v>
      </c>
      <c r="R173" s="149">
        <f>Q173*H173</f>
        <v>0</v>
      </c>
      <c r="S173" s="149">
        <v>0</v>
      </c>
      <c r="T173" s="150">
        <f>S173*H173</f>
        <v>0</v>
      </c>
      <c r="AR173" s="151" t="s">
        <v>297</v>
      </c>
      <c r="AT173" s="151" t="s">
        <v>109</v>
      </c>
      <c r="AU173" s="151" t="s">
        <v>71</v>
      </c>
      <c r="AY173" s="13" t="s">
        <v>105</v>
      </c>
      <c r="BE173" s="152">
        <f>IF(N173="základní",J173,0)</f>
        <v>0</v>
      </c>
      <c r="BF173" s="152">
        <f>IF(N173="snížená",J173,0)</f>
        <v>0</v>
      </c>
      <c r="BG173" s="152">
        <f>IF(N173="zákl. přenesená",J173,0)</f>
        <v>0</v>
      </c>
      <c r="BH173" s="152">
        <f>IF(N173="sníž. přenesená",J173,0)</f>
        <v>0</v>
      </c>
      <c r="BI173" s="152">
        <f>IF(N173="nulová",J173,0)</f>
        <v>0</v>
      </c>
      <c r="BJ173" s="13" t="s">
        <v>69</v>
      </c>
      <c r="BK173" s="152">
        <f>ROUND(I173*H173,2)</f>
        <v>0</v>
      </c>
      <c r="BL173" s="13" t="s">
        <v>297</v>
      </c>
      <c r="BM173" s="151" t="s">
        <v>298</v>
      </c>
    </row>
    <row r="174" spans="2:65" s="1" customFormat="1" ht="16.5" customHeight="1">
      <c r="B174" s="139"/>
      <c r="C174" s="140" t="s">
        <v>299</v>
      </c>
      <c r="D174" s="140" t="s">
        <v>109</v>
      </c>
      <c r="E174" s="141" t="s">
        <v>300</v>
      </c>
      <c r="F174" s="142" t="s">
        <v>301</v>
      </c>
      <c r="G174" s="143" t="s">
        <v>283</v>
      </c>
      <c r="H174" s="144">
        <v>8</v>
      </c>
      <c r="I174" s="145"/>
      <c r="J174" s="146">
        <f>ROUND(I174*H174,2)</f>
        <v>0</v>
      </c>
      <c r="K174" s="142" t="s">
        <v>113</v>
      </c>
      <c r="L174" s="26"/>
      <c r="M174" s="147" t="s">
        <v>1</v>
      </c>
      <c r="N174" s="148" t="s">
        <v>30</v>
      </c>
      <c r="O174" s="49"/>
      <c r="P174" s="149">
        <f>O174*H174</f>
        <v>0</v>
      </c>
      <c r="Q174" s="149">
        <v>0</v>
      </c>
      <c r="R174" s="149">
        <f>Q174*H174</f>
        <v>0</v>
      </c>
      <c r="S174" s="149">
        <v>0</v>
      </c>
      <c r="T174" s="150">
        <f>S174*H174</f>
        <v>0</v>
      </c>
      <c r="AR174" s="151" t="s">
        <v>297</v>
      </c>
      <c r="AT174" s="151" t="s">
        <v>109</v>
      </c>
      <c r="AU174" s="151" t="s">
        <v>71</v>
      </c>
      <c r="AY174" s="13" t="s">
        <v>105</v>
      </c>
      <c r="BE174" s="152">
        <f>IF(N174="základní",J174,0)</f>
        <v>0</v>
      </c>
      <c r="BF174" s="152">
        <f>IF(N174="snížená",J174,0)</f>
        <v>0</v>
      </c>
      <c r="BG174" s="152">
        <f>IF(N174="zákl. přenesená",J174,0)</f>
        <v>0</v>
      </c>
      <c r="BH174" s="152">
        <f>IF(N174="sníž. přenesená",J174,0)</f>
        <v>0</v>
      </c>
      <c r="BI174" s="152">
        <f>IF(N174="nulová",J174,0)</f>
        <v>0</v>
      </c>
      <c r="BJ174" s="13" t="s">
        <v>69</v>
      </c>
      <c r="BK174" s="152">
        <f>ROUND(I174*H174,2)</f>
        <v>0</v>
      </c>
      <c r="BL174" s="13" t="s">
        <v>297</v>
      </c>
      <c r="BM174" s="151" t="s">
        <v>302</v>
      </c>
    </row>
    <row r="175" spans="2:65" s="11" customFormat="1" ht="22.9" customHeight="1">
      <c r="B175" s="126"/>
      <c r="D175" s="127" t="s">
        <v>64</v>
      </c>
      <c r="E175" s="137" t="s">
        <v>303</v>
      </c>
      <c r="F175" s="137" t="s">
        <v>304</v>
      </c>
      <c r="I175" s="129"/>
      <c r="J175" s="138">
        <f>BK175</f>
        <v>0</v>
      </c>
      <c r="L175" s="126"/>
      <c r="M175" s="131"/>
      <c r="N175" s="132"/>
      <c r="O175" s="132"/>
      <c r="P175" s="133">
        <f>P176</f>
        <v>0</v>
      </c>
      <c r="Q175" s="132"/>
      <c r="R175" s="133">
        <f>R176</f>
        <v>0</v>
      </c>
      <c r="S175" s="132"/>
      <c r="T175" s="134">
        <f>T176</f>
        <v>0</v>
      </c>
      <c r="AR175" s="127" t="s">
        <v>291</v>
      </c>
      <c r="AT175" s="135" t="s">
        <v>64</v>
      </c>
      <c r="AU175" s="135" t="s">
        <v>69</v>
      </c>
      <c r="AY175" s="127" t="s">
        <v>105</v>
      </c>
      <c r="BK175" s="136">
        <f>BK176</f>
        <v>0</v>
      </c>
    </row>
    <row r="176" spans="2:65" s="1" customFormat="1" ht="16.5" customHeight="1">
      <c r="B176" s="139"/>
      <c r="C176" s="140" t="s">
        <v>305</v>
      </c>
      <c r="D176" s="140" t="s">
        <v>109</v>
      </c>
      <c r="E176" s="141" t="s">
        <v>306</v>
      </c>
      <c r="F176" s="142" t="s">
        <v>307</v>
      </c>
      <c r="G176" s="143" t="s">
        <v>308</v>
      </c>
      <c r="H176" s="176">
        <v>3</v>
      </c>
      <c r="I176" s="145"/>
      <c r="J176" s="146">
        <f>ROUND(I176*H176,2)</f>
        <v>0</v>
      </c>
      <c r="K176" s="142" t="s">
        <v>113</v>
      </c>
      <c r="L176" s="26"/>
      <c r="M176" s="147" t="s">
        <v>1</v>
      </c>
      <c r="N176" s="148" t="s">
        <v>30</v>
      </c>
      <c r="O176" s="49"/>
      <c r="P176" s="149">
        <f>O176*H176</f>
        <v>0</v>
      </c>
      <c r="Q176" s="149">
        <v>0</v>
      </c>
      <c r="R176" s="149">
        <f>Q176*H176</f>
        <v>0</v>
      </c>
      <c r="S176" s="149">
        <v>0</v>
      </c>
      <c r="T176" s="150">
        <f>S176*H176</f>
        <v>0</v>
      </c>
      <c r="AR176" s="151" t="s">
        <v>297</v>
      </c>
      <c r="AT176" s="151" t="s">
        <v>109</v>
      </c>
      <c r="AU176" s="151" t="s">
        <v>71</v>
      </c>
      <c r="AY176" s="13" t="s">
        <v>105</v>
      </c>
      <c r="BE176" s="152">
        <f>IF(N176="základní",J176,0)</f>
        <v>0</v>
      </c>
      <c r="BF176" s="152">
        <f>IF(N176="snížená",J176,0)</f>
        <v>0</v>
      </c>
      <c r="BG176" s="152">
        <f>IF(N176="zákl. přenesená",J176,0)</f>
        <v>0</v>
      </c>
      <c r="BH176" s="152">
        <f>IF(N176="sníž. přenesená",J176,0)</f>
        <v>0</v>
      </c>
      <c r="BI176" s="152">
        <f>IF(N176="nulová",J176,0)</f>
        <v>0</v>
      </c>
      <c r="BJ176" s="13" t="s">
        <v>69</v>
      </c>
      <c r="BK176" s="152">
        <f>ROUND(I176*H176,2)</f>
        <v>0</v>
      </c>
      <c r="BL176" s="13" t="s">
        <v>297</v>
      </c>
      <c r="BM176" s="151" t="s">
        <v>309</v>
      </c>
    </row>
    <row r="177" spans="2:65" s="11" customFormat="1" ht="22.9" customHeight="1">
      <c r="B177" s="126"/>
      <c r="D177" s="127" t="s">
        <v>64</v>
      </c>
      <c r="E177" s="137" t="s">
        <v>310</v>
      </c>
      <c r="F177" s="137" t="s">
        <v>311</v>
      </c>
      <c r="H177" s="177"/>
      <c r="I177" s="129"/>
      <c r="J177" s="138">
        <f>BK177</f>
        <v>0</v>
      </c>
      <c r="L177" s="126"/>
      <c r="M177" s="131"/>
      <c r="N177" s="132"/>
      <c r="O177" s="132"/>
      <c r="P177" s="133">
        <f>P178</f>
        <v>0</v>
      </c>
      <c r="Q177" s="132"/>
      <c r="R177" s="133">
        <f>R178</f>
        <v>0</v>
      </c>
      <c r="S177" s="132"/>
      <c r="T177" s="134">
        <f>T178</f>
        <v>0</v>
      </c>
      <c r="AR177" s="127" t="s">
        <v>291</v>
      </c>
      <c r="AT177" s="135" t="s">
        <v>64</v>
      </c>
      <c r="AU177" s="135" t="s">
        <v>69</v>
      </c>
      <c r="AY177" s="127" t="s">
        <v>105</v>
      </c>
      <c r="BK177" s="136">
        <f>BK178</f>
        <v>0</v>
      </c>
    </row>
    <row r="178" spans="2:65" s="1" customFormat="1" ht="16.5" customHeight="1">
      <c r="B178" s="139"/>
      <c r="C178" s="140" t="s">
        <v>312</v>
      </c>
      <c r="D178" s="140" t="s">
        <v>109</v>
      </c>
      <c r="E178" s="141" t="s">
        <v>313</v>
      </c>
      <c r="F178" s="142" t="s">
        <v>314</v>
      </c>
      <c r="G178" s="143" t="s">
        <v>308</v>
      </c>
      <c r="H178" s="176">
        <v>5</v>
      </c>
      <c r="I178" s="145"/>
      <c r="J178" s="146">
        <f>ROUND(I178*H178,2)</f>
        <v>0</v>
      </c>
      <c r="K178" s="142" t="s">
        <v>113</v>
      </c>
      <c r="L178" s="26"/>
      <c r="M178" s="163" t="s">
        <v>1</v>
      </c>
      <c r="N178" s="164" t="s">
        <v>30</v>
      </c>
      <c r="O178" s="165"/>
      <c r="P178" s="166">
        <f>O178*H178</f>
        <v>0</v>
      </c>
      <c r="Q178" s="166">
        <v>0</v>
      </c>
      <c r="R178" s="166">
        <f>Q178*H178</f>
        <v>0</v>
      </c>
      <c r="S178" s="166">
        <v>0</v>
      </c>
      <c r="T178" s="167">
        <f>S178*H178</f>
        <v>0</v>
      </c>
      <c r="AR178" s="151" t="s">
        <v>297</v>
      </c>
      <c r="AT178" s="151" t="s">
        <v>109</v>
      </c>
      <c r="AU178" s="151" t="s">
        <v>71</v>
      </c>
      <c r="AY178" s="13" t="s">
        <v>105</v>
      </c>
      <c r="BE178" s="152">
        <f>IF(N178="základní",J178,0)</f>
        <v>0</v>
      </c>
      <c r="BF178" s="152">
        <f>IF(N178="snížená",J178,0)</f>
        <v>0</v>
      </c>
      <c r="BG178" s="152">
        <f>IF(N178="zákl. přenesená",J178,0)</f>
        <v>0</v>
      </c>
      <c r="BH178" s="152">
        <f>IF(N178="sníž. přenesená",J178,0)</f>
        <v>0</v>
      </c>
      <c r="BI178" s="152">
        <f>IF(N178="nulová",J178,0)</f>
        <v>0</v>
      </c>
      <c r="BJ178" s="13" t="s">
        <v>69</v>
      </c>
      <c r="BK178" s="152">
        <f>ROUND(I178*H178,2)</f>
        <v>0</v>
      </c>
      <c r="BL178" s="13" t="s">
        <v>297</v>
      </c>
      <c r="BM178" s="151" t="s">
        <v>315</v>
      </c>
    </row>
    <row r="179" spans="2:65" s="1" customFormat="1" ht="6.95" customHeight="1">
      <c r="B179" s="38"/>
      <c r="C179" s="39"/>
      <c r="D179" s="39"/>
      <c r="E179" s="39"/>
      <c r="F179" s="39"/>
      <c r="G179" s="39"/>
      <c r="H179" s="39"/>
      <c r="I179" s="100"/>
      <c r="J179" s="39"/>
      <c r="K179" s="39"/>
      <c r="L179" s="26"/>
    </row>
  </sheetData>
  <autoFilter ref="C122:K178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8"/>
  <sheetViews>
    <sheetView showGridLines="0" workbookViewId="0">
      <selection activeCell="AA154" sqref="AA15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76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AT2" s="13" t="s">
        <v>74</v>
      </c>
    </row>
    <row r="3" spans="2:46" ht="6.95" customHeight="1">
      <c r="B3" s="14"/>
      <c r="C3" s="15"/>
      <c r="D3" s="15"/>
      <c r="E3" s="15"/>
      <c r="F3" s="15"/>
      <c r="G3" s="15"/>
      <c r="H3" s="15"/>
      <c r="I3" s="77"/>
      <c r="J3" s="15"/>
      <c r="K3" s="15"/>
      <c r="L3" s="16"/>
      <c r="AT3" s="13" t="s">
        <v>71</v>
      </c>
    </row>
    <row r="4" spans="2:46" ht="24.95" customHeight="1">
      <c r="B4" s="16"/>
      <c r="D4" s="17" t="s">
        <v>75</v>
      </c>
      <c r="L4" s="16"/>
      <c r="M4" s="78" t="s">
        <v>5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10</v>
      </c>
      <c r="L6" s="16"/>
    </row>
    <row r="7" spans="2:46" ht="16.5" customHeight="1">
      <c r="B7" s="16"/>
      <c r="E7" s="218" t="str">
        <f>'Rekapitulace stavby'!K6</f>
        <v>Uherský Brod Výměna VZT</v>
      </c>
      <c r="F7" s="219"/>
      <c r="G7" s="219"/>
      <c r="H7" s="219"/>
      <c r="L7" s="16"/>
    </row>
    <row r="8" spans="2:46" s="1" customFormat="1" ht="12" customHeight="1">
      <c r="B8" s="26"/>
      <c r="D8" s="23" t="s">
        <v>76</v>
      </c>
      <c r="I8" s="79"/>
      <c r="L8" s="26"/>
    </row>
    <row r="9" spans="2:46" s="1" customFormat="1" ht="36.950000000000003" customHeight="1">
      <c r="B9" s="26"/>
      <c r="E9" s="204" t="s">
        <v>316</v>
      </c>
      <c r="F9" s="217"/>
      <c r="G9" s="217"/>
      <c r="H9" s="217"/>
      <c r="I9" s="79"/>
      <c r="L9" s="26"/>
    </row>
    <row r="10" spans="2:46" s="1" customFormat="1">
      <c r="B10" s="26"/>
      <c r="I10" s="79"/>
      <c r="L10" s="26"/>
    </row>
    <row r="11" spans="2:46" s="1" customFormat="1" ht="12" customHeight="1">
      <c r="B11" s="26"/>
      <c r="D11" s="23" t="s">
        <v>12</v>
      </c>
      <c r="F11" s="21" t="s">
        <v>1</v>
      </c>
      <c r="I11" s="80" t="s">
        <v>13</v>
      </c>
      <c r="J11" s="21" t="s">
        <v>1</v>
      </c>
      <c r="L11" s="26"/>
    </row>
    <row r="12" spans="2:46" s="1" customFormat="1" ht="12" customHeight="1">
      <c r="B12" s="26"/>
      <c r="D12" s="23" t="s">
        <v>14</v>
      </c>
      <c r="F12" s="21" t="s">
        <v>15</v>
      </c>
      <c r="I12" s="80" t="s">
        <v>16</v>
      </c>
      <c r="J12" s="46" t="str">
        <f>'Rekapitulace stavby'!AN8</f>
        <v>11. 5. 2020</v>
      </c>
      <c r="L12" s="26"/>
    </row>
    <row r="13" spans="2:46" s="1" customFormat="1" ht="10.9" customHeight="1">
      <c r="B13" s="26"/>
      <c r="I13" s="79"/>
      <c r="L13" s="26"/>
    </row>
    <row r="14" spans="2:46" s="1" customFormat="1" ht="12" customHeight="1">
      <c r="B14" s="26"/>
      <c r="D14" s="23" t="s">
        <v>18</v>
      </c>
      <c r="E14" s="173"/>
      <c r="F14" s="173"/>
      <c r="G14" s="173"/>
      <c r="H14" s="173"/>
      <c r="I14" s="174" t="s">
        <v>19</v>
      </c>
      <c r="J14" s="169" t="str">
        <f>IF('Rekapitulace stavby'!AN10="","",'Rekapitulace stavby'!AN10)</f>
        <v/>
      </c>
      <c r="L14" s="26"/>
    </row>
    <row r="15" spans="2:46" s="1" customFormat="1" ht="18" customHeight="1">
      <c r="B15" s="26"/>
      <c r="E15" s="169" t="str">
        <f>IF('Rekapitulace stavby'!E11="","",'Rekapitulace stavby'!E11)</f>
        <v xml:space="preserve"> </v>
      </c>
      <c r="F15" s="173"/>
      <c r="G15" s="173"/>
      <c r="H15" s="173"/>
      <c r="I15" s="174" t="s">
        <v>20</v>
      </c>
      <c r="J15" s="169" t="str">
        <f>IF('Rekapitulace stavby'!AN11="","",'Rekapitulace stavby'!AN11)</f>
        <v/>
      </c>
      <c r="L15" s="26"/>
    </row>
    <row r="16" spans="2:46" s="1" customFormat="1" ht="6.95" customHeight="1">
      <c r="B16" s="26"/>
      <c r="E16" s="173"/>
      <c r="F16" s="173"/>
      <c r="G16" s="173"/>
      <c r="H16" s="173"/>
      <c r="I16" s="175"/>
      <c r="J16" s="173"/>
      <c r="L16" s="26"/>
    </row>
    <row r="17" spans="2:12" s="1" customFormat="1" ht="12" customHeight="1">
      <c r="B17" s="26"/>
      <c r="D17" s="23" t="s">
        <v>21</v>
      </c>
      <c r="E17" s="173"/>
      <c r="F17" s="173"/>
      <c r="G17" s="173"/>
      <c r="H17" s="173"/>
      <c r="I17" s="174" t="s">
        <v>19</v>
      </c>
      <c r="J17" s="171"/>
      <c r="L17" s="26"/>
    </row>
    <row r="18" spans="2:12" s="1" customFormat="1" ht="18" customHeight="1">
      <c r="B18" s="26"/>
      <c r="E18" s="220"/>
      <c r="F18" s="221"/>
      <c r="G18" s="221"/>
      <c r="H18" s="221"/>
      <c r="I18" s="174" t="s">
        <v>20</v>
      </c>
      <c r="J18" s="171"/>
      <c r="L18" s="26"/>
    </row>
    <row r="19" spans="2:12" s="1" customFormat="1" ht="6.95" customHeight="1">
      <c r="B19" s="26"/>
      <c r="E19" s="173"/>
      <c r="F19" s="173"/>
      <c r="G19" s="173"/>
      <c r="H19" s="173"/>
      <c r="I19" s="175"/>
      <c r="J19" s="173"/>
      <c r="L19" s="26"/>
    </row>
    <row r="20" spans="2:12" s="1" customFormat="1" ht="12" customHeight="1">
      <c r="B20" s="26"/>
      <c r="D20" s="23" t="s">
        <v>22</v>
      </c>
      <c r="E20" s="173"/>
      <c r="F20" s="173"/>
      <c r="G20" s="173"/>
      <c r="H20" s="173"/>
      <c r="I20" s="174" t="s">
        <v>19</v>
      </c>
      <c r="J20" s="169" t="str">
        <f>IF('Rekapitulace stavby'!AN16="","",'Rekapitulace stavby'!AN16)</f>
        <v/>
      </c>
      <c r="L20" s="26"/>
    </row>
    <row r="21" spans="2:12" s="1" customFormat="1" ht="18" customHeight="1">
      <c r="B21" s="26"/>
      <c r="E21" s="169" t="str">
        <f>IF('Rekapitulace stavby'!E17="","",'Rekapitulace stavby'!E17)</f>
        <v xml:space="preserve"> </v>
      </c>
      <c r="F21" s="173"/>
      <c r="G21" s="173"/>
      <c r="H21" s="173"/>
      <c r="I21" s="174" t="s">
        <v>20</v>
      </c>
      <c r="J21" s="169" t="str">
        <f>IF('Rekapitulace stavby'!AN17="","",'Rekapitulace stavby'!AN17)</f>
        <v/>
      </c>
      <c r="L21" s="26"/>
    </row>
    <row r="22" spans="2:12" s="1" customFormat="1" ht="6.95" customHeight="1">
      <c r="B22" s="26"/>
      <c r="E22" s="173"/>
      <c r="F22" s="173"/>
      <c r="G22" s="173"/>
      <c r="H22" s="173"/>
      <c r="I22" s="175"/>
      <c r="J22" s="173"/>
      <c r="L22" s="26"/>
    </row>
    <row r="23" spans="2:12" s="1" customFormat="1" ht="12" customHeight="1">
      <c r="B23" s="26"/>
      <c r="D23" s="23" t="s">
        <v>23</v>
      </c>
      <c r="I23" s="80" t="s">
        <v>19</v>
      </c>
      <c r="J23" s="21" t="str">
        <f>IF('Rekapitulace stavby'!AN19="","",'Rekapitulace stavby'!AN19)</f>
        <v/>
      </c>
      <c r="L23" s="26"/>
    </row>
    <row r="24" spans="2:12" s="1" customFormat="1" ht="18" customHeight="1">
      <c r="B24" s="26"/>
      <c r="E24" s="21" t="str">
        <f>IF('Rekapitulace stavby'!E20="","",'Rekapitulace stavby'!E20)</f>
        <v xml:space="preserve"> </v>
      </c>
      <c r="I24" s="80" t="s">
        <v>20</v>
      </c>
      <c r="J24" s="21" t="str">
        <f>IF('Rekapitulace stavby'!AN20="","",'Rekapitulace stavby'!AN20)</f>
        <v/>
      </c>
      <c r="L24" s="26"/>
    </row>
    <row r="25" spans="2:12" s="1" customFormat="1" ht="6.95" customHeight="1">
      <c r="B25" s="26"/>
      <c r="I25" s="79"/>
      <c r="L25" s="26"/>
    </row>
    <row r="26" spans="2:12" s="1" customFormat="1" ht="12" customHeight="1">
      <c r="B26" s="26"/>
      <c r="D26" s="23" t="s">
        <v>24</v>
      </c>
      <c r="I26" s="79"/>
      <c r="L26" s="26"/>
    </row>
    <row r="27" spans="2:12" s="7" customFormat="1" ht="16.5" customHeight="1">
      <c r="B27" s="81"/>
      <c r="E27" s="212" t="s">
        <v>1</v>
      </c>
      <c r="F27" s="212"/>
      <c r="G27" s="212"/>
      <c r="H27" s="212"/>
      <c r="I27" s="82"/>
      <c r="L27" s="81"/>
    </row>
    <row r="28" spans="2:12" s="1" customFormat="1" ht="6.95" customHeight="1">
      <c r="B28" s="26"/>
      <c r="I28" s="79"/>
      <c r="L28" s="26"/>
    </row>
    <row r="29" spans="2:12" s="1" customFormat="1" ht="6.95" customHeight="1">
      <c r="B29" s="26"/>
      <c r="D29" s="47"/>
      <c r="E29" s="47"/>
      <c r="F29" s="47"/>
      <c r="G29" s="47"/>
      <c r="H29" s="47"/>
      <c r="I29" s="83"/>
      <c r="J29" s="47"/>
      <c r="K29" s="47"/>
      <c r="L29" s="26"/>
    </row>
    <row r="30" spans="2:12" s="1" customFormat="1" ht="25.35" customHeight="1">
      <c r="B30" s="26"/>
      <c r="D30" s="84" t="s">
        <v>25</v>
      </c>
      <c r="I30" s="79"/>
      <c r="J30" s="59">
        <f>ROUND(J123, 2)</f>
        <v>0</v>
      </c>
      <c r="L30" s="26"/>
    </row>
    <row r="31" spans="2:12" s="1" customFormat="1" ht="6.95" customHeight="1">
      <c r="B31" s="26"/>
      <c r="D31" s="47"/>
      <c r="E31" s="47"/>
      <c r="F31" s="47"/>
      <c r="G31" s="47"/>
      <c r="H31" s="47"/>
      <c r="I31" s="83"/>
      <c r="J31" s="47"/>
      <c r="K31" s="47"/>
      <c r="L31" s="26"/>
    </row>
    <row r="32" spans="2:12" s="1" customFormat="1" ht="14.45" customHeight="1">
      <c r="B32" s="26"/>
      <c r="F32" s="29" t="s">
        <v>27</v>
      </c>
      <c r="I32" s="85" t="s">
        <v>26</v>
      </c>
      <c r="J32" s="29" t="s">
        <v>28</v>
      </c>
      <c r="L32" s="26"/>
    </row>
    <row r="33" spans="2:12" s="1" customFormat="1" ht="14.45" customHeight="1">
      <c r="B33" s="26"/>
      <c r="D33" s="86" t="s">
        <v>29</v>
      </c>
      <c r="E33" s="23" t="s">
        <v>30</v>
      </c>
      <c r="F33" s="87">
        <f>ROUND((SUM(BE123:BE167)),  2)</f>
        <v>0</v>
      </c>
      <c r="I33" s="88">
        <v>0.21</v>
      </c>
      <c r="J33" s="87">
        <f>ROUND(((SUM(BE123:BE167))*I33),  2)</f>
        <v>0</v>
      </c>
      <c r="L33" s="26"/>
    </row>
    <row r="34" spans="2:12" s="1" customFormat="1" ht="14.45" customHeight="1">
      <c r="B34" s="26"/>
      <c r="E34" s="23" t="s">
        <v>31</v>
      </c>
      <c r="F34" s="87">
        <f>ROUND((SUM(BF123:BF167)),  2)</f>
        <v>0</v>
      </c>
      <c r="I34" s="88">
        <v>0.15</v>
      </c>
      <c r="J34" s="87">
        <f>ROUND(((SUM(BF123:BF167))*I34),  2)</f>
        <v>0</v>
      </c>
      <c r="L34" s="26"/>
    </row>
    <row r="35" spans="2:12" s="1" customFormat="1" ht="14.45" hidden="1" customHeight="1">
      <c r="B35" s="26"/>
      <c r="E35" s="23" t="s">
        <v>32</v>
      </c>
      <c r="F35" s="87">
        <f>ROUND((SUM(BG123:BG167)),  2)</f>
        <v>0</v>
      </c>
      <c r="I35" s="88">
        <v>0.21</v>
      </c>
      <c r="J35" s="87">
        <f>0</f>
        <v>0</v>
      </c>
      <c r="L35" s="26"/>
    </row>
    <row r="36" spans="2:12" s="1" customFormat="1" ht="14.45" hidden="1" customHeight="1">
      <c r="B36" s="26"/>
      <c r="E36" s="23" t="s">
        <v>33</v>
      </c>
      <c r="F36" s="87">
        <f>ROUND((SUM(BH123:BH167)),  2)</f>
        <v>0</v>
      </c>
      <c r="I36" s="88">
        <v>0.15</v>
      </c>
      <c r="J36" s="87">
        <f>0</f>
        <v>0</v>
      </c>
      <c r="L36" s="26"/>
    </row>
    <row r="37" spans="2:12" s="1" customFormat="1" ht="14.45" hidden="1" customHeight="1">
      <c r="B37" s="26"/>
      <c r="E37" s="23" t="s">
        <v>34</v>
      </c>
      <c r="F37" s="87">
        <f>ROUND((SUM(BI123:BI167)),  2)</f>
        <v>0</v>
      </c>
      <c r="I37" s="88">
        <v>0</v>
      </c>
      <c r="J37" s="87">
        <f>0</f>
        <v>0</v>
      </c>
      <c r="L37" s="26"/>
    </row>
    <row r="38" spans="2:12" s="1" customFormat="1" ht="6.95" customHeight="1">
      <c r="B38" s="26"/>
      <c r="I38" s="79"/>
      <c r="L38" s="26"/>
    </row>
    <row r="39" spans="2:12" s="1" customFormat="1" ht="25.35" customHeight="1">
      <c r="B39" s="26"/>
      <c r="C39" s="89"/>
      <c r="D39" s="90" t="s">
        <v>35</v>
      </c>
      <c r="E39" s="51"/>
      <c r="F39" s="51"/>
      <c r="G39" s="91" t="s">
        <v>36</v>
      </c>
      <c r="H39" s="92" t="s">
        <v>37</v>
      </c>
      <c r="I39" s="93"/>
      <c r="J39" s="94">
        <f>SUM(J30:J37)</f>
        <v>0</v>
      </c>
      <c r="K39" s="95"/>
      <c r="L39" s="26"/>
    </row>
    <row r="40" spans="2:12" s="1" customFormat="1" ht="14.45" customHeight="1">
      <c r="B40" s="26"/>
      <c r="I40" s="79"/>
      <c r="L40" s="2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6"/>
      <c r="D50" s="35" t="s">
        <v>38</v>
      </c>
      <c r="E50" s="36"/>
      <c r="F50" s="36"/>
      <c r="G50" s="35" t="s">
        <v>39</v>
      </c>
      <c r="H50" s="36"/>
      <c r="I50" s="96"/>
      <c r="J50" s="36"/>
      <c r="K50" s="36"/>
      <c r="L50" s="26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6"/>
      <c r="D61" s="37" t="s">
        <v>40</v>
      </c>
      <c r="E61" s="28"/>
      <c r="F61" s="97" t="s">
        <v>41</v>
      </c>
      <c r="G61" s="37" t="s">
        <v>40</v>
      </c>
      <c r="H61" s="28"/>
      <c r="I61" s="98"/>
      <c r="J61" s="99" t="s">
        <v>41</v>
      </c>
      <c r="K61" s="28"/>
      <c r="L61" s="26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6"/>
      <c r="D65" s="35" t="s">
        <v>42</v>
      </c>
      <c r="E65" s="36"/>
      <c r="F65" s="36"/>
      <c r="G65" s="35" t="s">
        <v>43</v>
      </c>
      <c r="H65" s="36"/>
      <c r="I65" s="96"/>
      <c r="J65" s="36"/>
      <c r="K65" s="36"/>
      <c r="L65" s="26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6"/>
      <c r="D76" s="37" t="s">
        <v>40</v>
      </c>
      <c r="E76" s="28"/>
      <c r="F76" s="97" t="s">
        <v>41</v>
      </c>
      <c r="G76" s="37" t="s">
        <v>40</v>
      </c>
      <c r="H76" s="28"/>
      <c r="I76" s="98"/>
      <c r="J76" s="99" t="s">
        <v>41</v>
      </c>
      <c r="K76" s="28"/>
      <c r="L76" s="26"/>
    </row>
    <row r="77" spans="2:12" s="1" customFormat="1" ht="14.45" customHeight="1">
      <c r="B77" s="38"/>
      <c r="C77" s="39"/>
      <c r="D77" s="39"/>
      <c r="E77" s="39"/>
      <c r="F77" s="39"/>
      <c r="G77" s="39"/>
      <c r="H77" s="39"/>
      <c r="I77" s="100"/>
      <c r="J77" s="39"/>
      <c r="K77" s="39"/>
      <c r="L77" s="26"/>
    </row>
    <row r="81" spans="2:47" s="1" customFormat="1" ht="6.95" customHeight="1">
      <c r="B81" s="40"/>
      <c r="C81" s="41"/>
      <c r="D81" s="41"/>
      <c r="E81" s="41"/>
      <c r="F81" s="41"/>
      <c r="G81" s="41"/>
      <c r="H81" s="41"/>
      <c r="I81" s="101"/>
      <c r="J81" s="41"/>
      <c r="K81" s="41"/>
      <c r="L81" s="26"/>
    </row>
    <row r="82" spans="2:47" s="1" customFormat="1" ht="24.95" customHeight="1">
      <c r="B82" s="26"/>
      <c r="C82" s="17" t="s">
        <v>78</v>
      </c>
      <c r="I82" s="79"/>
      <c r="L82" s="26"/>
    </row>
    <row r="83" spans="2:47" s="1" customFormat="1" ht="6.95" customHeight="1">
      <c r="B83" s="26"/>
      <c r="I83" s="79"/>
      <c r="L83" s="26"/>
    </row>
    <row r="84" spans="2:47" s="1" customFormat="1" ht="12" customHeight="1">
      <c r="B84" s="26"/>
      <c r="C84" s="23" t="s">
        <v>10</v>
      </c>
      <c r="I84" s="79"/>
      <c r="L84" s="26"/>
    </row>
    <row r="85" spans="2:47" s="1" customFormat="1" ht="16.5" customHeight="1">
      <c r="B85" s="26"/>
      <c r="E85" s="218" t="str">
        <f>E7</f>
        <v>Uherský Brod Výměna VZT</v>
      </c>
      <c r="F85" s="219"/>
      <c r="G85" s="219"/>
      <c r="H85" s="219"/>
      <c r="I85" s="79"/>
      <c r="L85" s="26"/>
    </row>
    <row r="86" spans="2:47" s="1" customFormat="1" ht="12" customHeight="1">
      <c r="B86" s="26"/>
      <c r="C86" s="23" t="s">
        <v>76</v>
      </c>
      <c r="I86" s="79"/>
      <c r="L86" s="26"/>
    </row>
    <row r="87" spans="2:47" s="1" customFormat="1" ht="16.5" customHeight="1">
      <c r="B87" s="26"/>
      <c r="E87" s="204" t="str">
        <f>E9</f>
        <v>02 - VZT č.2</v>
      </c>
      <c r="F87" s="217"/>
      <c r="G87" s="217"/>
      <c r="H87" s="217"/>
      <c r="I87" s="79"/>
      <c r="L87" s="26"/>
    </row>
    <row r="88" spans="2:47" s="1" customFormat="1" ht="6.95" customHeight="1">
      <c r="B88" s="26"/>
      <c r="I88" s="79"/>
      <c r="L88" s="26"/>
    </row>
    <row r="89" spans="2:47" s="1" customFormat="1" ht="12" customHeight="1">
      <c r="B89" s="26"/>
      <c r="C89" s="23" t="s">
        <v>14</v>
      </c>
      <c r="F89" s="21" t="str">
        <f>F12</f>
        <v xml:space="preserve"> </v>
      </c>
      <c r="I89" s="80" t="s">
        <v>16</v>
      </c>
      <c r="J89" s="46" t="str">
        <f>IF(J12="","",J12)</f>
        <v>11. 5. 2020</v>
      </c>
      <c r="L89" s="26"/>
    </row>
    <row r="90" spans="2:47" s="1" customFormat="1" ht="6.95" customHeight="1">
      <c r="B90" s="26"/>
      <c r="I90" s="79"/>
      <c r="L90" s="26"/>
    </row>
    <row r="91" spans="2:47" s="1" customFormat="1" ht="15.2" customHeight="1">
      <c r="B91" s="26"/>
      <c r="C91" s="23" t="s">
        <v>18</v>
      </c>
      <c r="F91" s="21" t="str">
        <f>E15</f>
        <v xml:space="preserve"> </v>
      </c>
      <c r="I91" s="80" t="s">
        <v>22</v>
      </c>
      <c r="J91" s="24" t="str">
        <f>E21</f>
        <v xml:space="preserve"> </v>
      </c>
      <c r="L91" s="26"/>
    </row>
    <row r="92" spans="2:47" s="1" customFormat="1" ht="15.2" customHeight="1">
      <c r="B92" s="26"/>
      <c r="C92" s="23" t="s">
        <v>21</v>
      </c>
      <c r="F92" s="21" t="str">
        <f>IF(E18="","",E18)</f>
        <v/>
      </c>
      <c r="I92" s="80" t="s">
        <v>23</v>
      </c>
      <c r="J92" s="24" t="str">
        <f>E24</f>
        <v xml:space="preserve"> </v>
      </c>
      <c r="L92" s="26"/>
    </row>
    <row r="93" spans="2:47" s="1" customFormat="1" ht="10.35" customHeight="1">
      <c r="B93" s="26"/>
      <c r="I93" s="79"/>
      <c r="L93" s="26"/>
    </row>
    <row r="94" spans="2:47" s="1" customFormat="1" ht="29.25" customHeight="1">
      <c r="B94" s="26"/>
      <c r="C94" s="102" t="s">
        <v>79</v>
      </c>
      <c r="D94" s="89"/>
      <c r="E94" s="89"/>
      <c r="F94" s="89"/>
      <c r="G94" s="89"/>
      <c r="H94" s="89"/>
      <c r="I94" s="103"/>
      <c r="J94" s="104" t="s">
        <v>80</v>
      </c>
      <c r="K94" s="89"/>
      <c r="L94" s="26"/>
    </row>
    <row r="95" spans="2:47" s="1" customFormat="1" ht="10.35" customHeight="1">
      <c r="B95" s="26"/>
      <c r="I95" s="79"/>
      <c r="L95" s="26"/>
    </row>
    <row r="96" spans="2:47" s="1" customFormat="1" ht="22.9" customHeight="1">
      <c r="B96" s="26"/>
      <c r="C96" s="105" t="s">
        <v>81</v>
      </c>
      <c r="I96" s="79"/>
      <c r="J96" s="59">
        <f>J123</f>
        <v>0</v>
      </c>
      <c r="L96" s="26"/>
      <c r="AU96" s="13" t="s">
        <v>82</v>
      </c>
    </row>
    <row r="97" spans="2:12" s="8" customFormat="1" ht="24.95" customHeight="1">
      <c r="B97" s="106"/>
      <c r="D97" s="107" t="s">
        <v>83</v>
      </c>
      <c r="E97" s="108"/>
      <c r="F97" s="108"/>
      <c r="G97" s="108"/>
      <c r="H97" s="108"/>
      <c r="I97" s="109"/>
      <c r="J97" s="110">
        <f>J124</f>
        <v>0</v>
      </c>
      <c r="L97" s="106"/>
    </row>
    <row r="98" spans="2:12" s="9" customFormat="1" ht="19.899999999999999" customHeight="1">
      <c r="B98" s="111"/>
      <c r="D98" s="112" t="s">
        <v>84</v>
      </c>
      <c r="E98" s="113"/>
      <c r="F98" s="113"/>
      <c r="G98" s="113"/>
      <c r="H98" s="113"/>
      <c r="I98" s="114"/>
      <c r="J98" s="115">
        <f>J125</f>
        <v>0</v>
      </c>
      <c r="L98" s="111"/>
    </row>
    <row r="99" spans="2:12" s="8" customFormat="1" ht="24.95" customHeight="1">
      <c r="B99" s="106"/>
      <c r="D99" s="107" t="s">
        <v>85</v>
      </c>
      <c r="E99" s="108"/>
      <c r="F99" s="108"/>
      <c r="G99" s="108"/>
      <c r="H99" s="108"/>
      <c r="I99" s="109"/>
      <c r="J99" s="110">
        <f>J157</f>
        <v>0</v>
      </c>
      <c r="L99" s="106"/>
    </row>
    <row r="100" spans="2:12" s="8" customFormat="1" ht="24.95" customHeight="1">
      <c r="B100" s="106"/>
      <c r="D100" s="107" t="s">
        <v>86</v>
      </c>
      <c r="E100" s="108"/>
      <c r="F100" s="108"/>
      <c r="G100" s="108"/>
      <c r="H100" s="108"/>
      <c r="I100" s="109"/>
      <c r="J100" s="110">
        <f>J160</f>
        <v>0</v>
      </c>
      <c r="L100" s="106"/>
    </row>
    <row r="101" spans="2:12" s="9" customFormat="1" ht="19.899999999999999" customHeight="1">
      <c r="B101" s="111"/>
      <c r="D101" s="112" t="s">
        <v>87</v>
      </c>
      <c r="E101" s="113"/>
      <c r="F101" s="113"/>
      <c r="G101" s="113"/>
      <c r="H101" s="113"/>
      <c r="I101" s="114"/>
      <c r="J101" s="115">
        <f>J161</f>
        <v>0</v>
      </c>
      <c r="L101" s="111"/>
    </row>
    <row r="102" spans="2:12" s="9" customFormat="1" ht="19.899999999999999" customHeight="1">
      <c r="B102" s="111"/>
      <c r="D102" s="112" t="s">
        <v>88</v>
      </c>
      <c r="E102" s="113"/>
      <c r="F102" s="113"/>
      <c r="G102" s="113"/>
      <c r="H102" s="113"/>
      <c r="I102" s="114"/>
      <c r="J102" s="115">
        <f>J164</f>
        <v>0</v>
      </c>
      <c r="L102" s="111"/>
    </row>
    <row r="103" spans="2:12" s="9" customFormat="1" ht="19.899999999999999" customHeight="1">
      <c r="B103" s="111"/>
      <c r="D103" s="112" t="s">
        <v>89</v>
      </c>
      <c r="E103" s="113"/>
      <c r="F103" s="113"/>
      <c r="G103" s="113"/>
      <c r="H103" s="113"/>
      <c r="I103" s="114"/>
      <c r="J103" s="115">
        <f>J166</f>
        <v>0</v>
      </c>
      <c r="L103" s="111"/>
    </row>
    <row r="104" spans="2:12" s="1" customFormat="1" ht="21.75" customHeight="1">
      <c r="B104" s="26"/>
      <c r="I104" s="79"/>
      <c r="L104" s="26"/>
    </row>
    <row r="105" spans="2:12" s="1" customFormat="1" ht="6.95" customHeight="1">
      <c r="B105" s="38"/>
      <c r="C105" s="39"/>
      <c r="D105" s="39"/>
      <c r="E105" s="39"/>
      <c r="F105" s="39"/>
      <c r="G105" s="39"/>
      <c r="H105" s="39"/>
      <c r="I105" s="100"/>
      <c r="J105" s="39"/>
      <c r="K105" s="39"/>
      <c r="L105" s="26"/>
    </row>
    <row r="109" spans="2:12" s="1" customFormat="1" ht="6.95" customHeight="1">
      <c r="B109" s="40"/>
      <c r="C109" s="41"/>
      <c r="D109" s="41"/>
      <c r="E109" s="41"/>
      <c r="F109" s="41"/>
      <c r="G109" s="41"/>
      <c r="H109" s="41"/>
      <c r="I109" s="101"/>
      <c r="J109" s="41"/>
      <c r="K109" s="41"/>
      <c r="L109" s="26"/>
    </row>
    <row r="110" spans="2:12" s="1" customFormat="1" ht="24.95" customHeight="1">
      <c r="B110" s="26"/>
      <c r="C110" s="17" t="s">
        <v>90</v>
      </c>
      <c r="I110" s="79"/>
      <c r="L110" s="26"/>
    </row>
    <row r="111" spans="2:12" s="1" customFormat="1" ht="6.95" customHeight="1">
      <c r="B111" s="26"/>
      <c r="I111" s="79"/>
      <c r="L111" s="26"/>
    </row>
    <row r="112" spans="2:12" s="1" customFormat="1" ht="12" customHeight="1">
      <c r="B112" s="26"/>
      <c r="C112" s="23" t="s">
        <v>10</v>
      </c>
      <c r="I112" s="79"/>
      <c r="L112" s="26"/>
    </row>
    <row r="113" spans="2:65" s="1" customFormat="1" ht="16.5" customHeight="1">
      <c r="B113" s="26"/>
      <c r="E113" s="218" t="str">
        <f>E7</f>
        <v>Uherský Brod Výměna VZT</v>
      </c>
      <c r="F113" s="219"/>
      <c r="G113" s="219"/>
      <c r="H113" s="219"/>
      <c r="I113" s="79"/>
      <c r="L113" s="26"/>
    </row>
    <row r="114" spans="2:65" s="1" customFormat="1" ht="12" customHeight="1">
      <c r="B114" s="26"/>
      <c r="C114" s="23" t="s">
        <v>76</v>
      </c>
      <c r="I114" s="79"/>
      <c r="L114" s="26"/>
    </row>
    <row r="115" spans="2:65" s="1" customFormat="1" ht="16.5" customHeight="1">
      <c r="B115" s="26"/>
      <c r="E115" s="204" t="str">
        <f>E9</f>
        <v>02 - VZT č.2</v>
      </c>
      <c r="F115" s="217"/>
      <c r="G115" s="217"/>
      <c r="H115" s="217"/>
      <c r="I115" s="79"/>
      <c r="L115" s="26"/>
    </row>
    <row r="116" spans="2:65" s="1" customFormat="1" ht="6.95" customHeight="1">
      <c r="B116" s="26"/>
      <c r="I116" s="79"/>
      <c r="L116" s="26"/>
    </row>
    <row r="117" spans="2:65" s="1" customFormat="1" ht="12" customHeight="1">
      <c r="B117" s="26"/>
      <c r="C117" s="23" t="s">
        <v>14</v>
      </c>
      <c r="F117" s="21" t="str">
        <f>F12</f>
        <v xml:space="preserve"> </v>
      </c>
      <c r="I117" s="80" t="s">
        <v>16</v>
      </c>
      <c r="J117" s="46" t="str">
        <f>IF(J12="","",J12)</f>
        <v>11. 5. 2020</v>
      </c>
      <c r="L117" s="26"/>
    </row>
    <row r="118" spans="2:65" s="1" customFormat="1" ht="6.95" customHeight="1">
      <c r="B118" s="26"/>
      <c r="I118" s="79"/>
      <c r="L118" s="26"/>
    </row>
    <row r="119" spans="2:65" s="1" customFormat="1" ht="15.2" customHeight="1">
      <c r="B119" s="26"/>
      <c r="C119" s="23" t="s">
        <v>18</v>
      </c>
      <c r="F119" s="21" t="str">
        <f>E15</f>
        <v xml:space="preserve"> </v>
      </c>
      <c r="I119" s="80" t="s">
        <v>22</v>
      </c>
      <c r="J119" s="24" t="str">
        <f>E21</f>
        <v xml:space="preserve"> </v>
      </c>
      <c r="L119" s="26"/>
    </row>
    <row r="120" spans="2:65" s="1" customFormat="1" ht="15.2" customHeight="1">
      <c r="B120" s="26"/>
      <c r="C120" s="23" t="s">
        <v>21</v>
      </c>
      <c r="F120" s="21" t="str">
        <f>IF(E18="","",E18)</f>
        <v/>
      </c>
      <c r="I120" s="80" t="s">
        <v>23</v>
      </c>
      <c r="J120" s="24" t="str">
        <f>E24</f>
        <v xml:space="preserve"> </v>
      </c>
      <c r="L120" s="26"/>
    </row>
    <row r="121" spans="2:65" s="1" customFormat="1" ht="10.35" customHeight="1">
      <c r="B121" s="26"/>
      <c r="I121" s="79"/>
      <c r="L121" s="26"/>
    </row>
    <row r="122" spans="2:65" s="10" customFormat="1" ht="29.25" customHeight="1">
      <c r="B122" s="116"/>
      <c r="C122" s="117" t="s">
        <v>91</v>
      </c>
      <c r="D122" s="118" t="s">
        <v>50</v>
      </c>
      <c r="E122" s="118" t="s">
        <v>46</v>
      </c>
      <c r="F122" s="118" t="s">
        <v>47</v>
      </c>
      <c r="G122" s="118" t="s">
        <v>92</v>
      </c>
      <c r="H122" s="118" t="s">
        <v>93</v>
      </c>
      <c r="I122" s="119" t="s">
        <v>94</v>
      </c>
      <c r="J122" s="120" t="s">
        <v>80</v>
      </c>
      <c r="K122" s="121" t="s">
        <v>95</v>
      </c>
      <c r="L122" s="116"/>
      <c r="M122" s="52" t="s">
        <v>1</v>
      </c>
      <c r="N122" s="53" t="s">
        <v>29</v>
      </c>
      <c r="O122" s="53" t="s">
        <v>96</v>
      </c>
      <c r="P122" s="53" t="s">
        <v>97</v>
      </c>
      <c r="Q122" s="53" t="s">
        <v>98</v>
      </c>
      <c r="R122" s="53" t="s">
        <v>99</v>
      </c>
      <c r="S122" s="53" t="s">
        <v>100</v>
      </c>
      <c r="T122" s="54" t="s">
        <v>101</v>
      </c>
    </row>
    <row r="123" spans="2:65" s="1" customFormat="1" ht="22.9" customHeight="1">
      <c r="B123" s="26"/>
      <c r="C123" s="57" t="s">
        <v>102</v>
      </c>
      <c r="I123" s="79"/>
      <c r="J123" s="122">
        <f>BK123</f>
        <v>0</v>
      </c>
      <c r="L123" s="26"/>
      <c r="M123" s="55"/>
      <c r="N123" s="47"/>
      <c r="O123" s="47"/>
      <c r="P123" s="123">
        <f>P124+P157+P160</f>
        <v>0</v>
      </c>
      <c r="Q123" s="47"/>
      <c r="R123" s="123">
        <f>R124+R157+R160</f>
        <v>0.2213</v>
      </c>
      <c r="S123" s="47"/>
      <c r="T123" s="124">
        <f>T124+T157+T160</f>
        <v>0</v>
      </c>
      <c r="AT123" s="13" t="s">
        <v>64</v>
      </c>
      <c r="AU123" s="13" t="s">
        <v>82</v>
      </c>
      <c r="BK123" s="125">
        <f>BK124+BK157+BK160</f>
        <v>0</v>
      </c>
    </row>
    <row r="124" spans="2:65" s="11" customFormat="1" ht="25.9" customHeight="1">
      <c r="B124" s="126"/>
      <c r="D124" s="127" t="s">
        <v>64</v>
      </c>
      <c r="E124" s="128" t="s">
        <v>103</v>
      </c>
      <c r="F124" s="128" t="s">
        <v>104</v>
      </c>
      <c r="I124" s="129"/>
      <c r="J124" s="130">
        <f>BK124</f>
        <v>0</v>
      </c>
      <c r="L124" s="126"/>
      <c r="M124" s="131"/>
      <c r="N124" s="132"/>
      <c r="O124" s="132"/>
      <c r="P124" s="133">
        <f>P125</f>
        <v>0</v>
      </c>
      <c r="Q124" s="132"/>
      <c r="R124" s="133">
        <f>R125</f>
        <v>0.2213</v>
      </c>
      <c r="S124" s="132"/>
      <c r="T124" s="134">
        <f>T125</f>
        <v>0</v>
      </c>
      <c r="AR124" s="127" t="s">
        <v>71</v>
      </c>
      <c r="AT124" s="135" t="s">
        <v>64</v>
      </c>
      <c r="AU124" s="135" t="s">
        <v>65</v>
      </c>
      <c r="AY124" s="127" t="s">
        <v>105</v>
      </c>
      <c r="BK124" s="136">
        <f>BK125</f>
        <v>0</v>
      </c>
    </row>
    <row r="125" spans="2:65" s="11" customFormat="1" ht="22.9" customHeight="1">
      <c r="B125" s="126"/>
      <c r="D125" s="127" t="s">
        <v>64</v>
      </c>
      <c r="E125" s="137" t="s">
        <v>106</v>
      </c>
      <c r="F125" s="137" t="s">
        <v>107</v>
      </c>
      <c r="I125" s="129"/>
      <c r="J125" s="138">
        <f>BK125</f>
        <v>0</v>
      </c>
      <c r="L125" s="126"/>
      <c r="M125" s="131"/>
      <c r="N125" s="132"/>
      <c r="O125" s="132"/>
      <c r="P125" s="133">
        <f>SUM(P126:P156)</f>
        <v>0</v>
      </c>
      <c r="Q125" s="132"/>
      <c r="R125" s="133">
        <f>SUM(R126:R156)</f>
        <v>0.2213</v>
      </c>
      <c r="S125" s="132"/>
      <c r="T125" s="134">
        <f>SUM(T126:T156)</f>
        <v>0</v>
      </c>
      <c r="AR125" s="127" t="s">
        <v>71</v>
      </c>
      <c r="AT125" s="135" t="s">
        <v>64</v>
      </c>
      <c r="AU125" s="135" t="s">
        <v>69</v>
      </c>
      <c r="AY125" s="127" t="s">
        <v>105</v>
      </c>
      <c r="BK125" s="136">
        <f>SUM(BK126:BK156)</f>
        <v>0</v>
      </c>
    </row>
    <row r="126" spans="2:65" s="1" customFormat="1" ht="24" customHeight="1">
      <c r="B126" s="139"/>
      <c r="C126" s="140" t="s">
        <v>108</v>
      </c>
      <c r="D126" s="140" t="s">
        <v>109</v>
      </c>
      <c r="E126" s="141" t="s">
        <v>110</v>
      </c>
      <c r="F126" s="142" t="s">
        <v>111</v>
      </c>
      <c r="G126" s="143" t="s">
        <v>112</v>
      </c>
      <c r="H126" s="144">
        <v>20</v>
      </c>
      <c r="I126" s="145"/>
      <c r="J126" s="146">
        <f t="shared" ref="J126:J156" si="0">ROUND(I126*H126,2)</f>
        <v>0</v>
      </c>
      <c r="K126" s="142" t="s">
        <v>113</v>
      </c>
      <c r="L126" s="26"/>
      <c r="M126" s="147" t="s">
        <v>1</v>
      </c>
      <c r="N126" s="148" t="s">
        <v>30</v>
      </c>
      <c r="O126" s="49"/>
      <c r="P126" s="149">
        <f t="shared" ref="P126:P156" si="1">O126*H126</f>
        <v>0</v>
      </c>
      <c r="Q126" s="149">
        <v>0</v>
      </c>
      <c r="R126" s="149">
        <f t="shared" ref="R126:R156" si="2">Q126*H126</f>
        <v>0</v>
      </c>
      <c r="S126" s="149">
        <v>0</v>
      </c>
      <c r="T126" s="150">
        <f t="shared" ref="T126:T156" si="3">S126*H126</f>
        <v>0</v>
      </c>
      <c r="AR126" s="151" t="s">
        <v>114</v>
      </c>
      <c r="AT126" s="151" t="s">
        <v>109</v>
      </c>
      <c r="AU126" s="151" t="s">
        <v>71</v>
      </c>
      <c r="AY126" s="13" t="s">
        <v>105</v>
      </c>
      <c r="BE126" s="152">
        <f t="shared" ref="BE126:BE156" si="4">IF(N126="základní",J126,0)</f>
        <v>0</v>
      </c>
      <c r="BF126" s="152">
        <f t="shared" ref="BF126:BF156" si="5">IF(N126="snížená",J126,0)</f>
        <v>0</v>
      </c>
      <c r="BG126" s="152">
        <f t="shared" ref="BG126:BG156" si="6">IF(N126="zákl. přenesená",J126,0)</f>
        <v>0</v>
      </c>
      <c r="BH126" s="152">
        <f t="shared" ref="BH126:BH156" si="7">IF(N126="sníž. přenesená",J126,0)</f>
        <v>0</v>
      </c>
      <c r="BI126" s="152">
        <f t="shared" ref="BI126:BI156" si="8">IF(N126="nulová",J126,0)</f>
        <v>0</v>
      </c>
      <c r="BJ126" s="13" t="s">
        <v>69</v>
      </c>
      <c r="BK126" s="152">
        <f t="shared" ref="BK126:BK156" si="9">ROUND(I126*H126,2)</f>
        <v>0</v>
      </c>
      <c r="BL126" s="13" t="s">
        <v>114</v>
      </c>
      <c r="BM126" s="151" t="s">
        <v>115</v>
      </c>
    </row>
    <row r="127" spans="2:65" s="1" customFormat="1" ht="24" customHeight="1">
      <c r="B127" s="139"/>
      <c r="C127" s="153" t="s">
        <v>116</v>
      </c>
      <c r="D127" s="153" t="s">
        <v>117</v>
      </c>
      <c r="E127" s="154" t="s">
        <v>118</v>
      </c>
      <c r="F127" s="155" t="s">
        <v>119</v>
      </c>
      <c r="G127" s="156" t="s">
        <v>112</v>
      </c>
      <c r="H127" s="157">
        <v>20</v>
      </c>
      <c r="I127" s="158"/>
      <c r="J127" s="159">
        <f t="shared" si="0"/>
        <v>0</v>
      </c>
      <c r="K127" s="155" t="s">
        <v>113</v>
      </c>
      <c r="L127" s="160"/>
      <c r="M127" s="161" t="s">
        <v>1</v>
      </c>
      <c r="N127" s="162" t="s">
        <v>30</v>
      </c>
      <c r="O127" s="49"/>
      <c r="P127" s="149">
        <f t="shared" si="1"/>
        <v>0</v>
      </c>
      <c r="Q127" s="149">
        <v>1.8000000000000001E-4</v>
      </c>
      <c r="R127" s="149">
        <f t="shared" si="2"/>
        <v>3.6000000000000003E-3</v>
      </c>
      <c r="S127" s="149">
        <v>0</v>
      </c>
      <c r="T127" s="150">
        <f t="shared" si="3"/>
        <v>0</v>
      </c>
      <c r="AR127" s="151" t="s">
        <v>120</v>
      </c>
      <c r="AT127" s="151" t="s">
        <v>117</v>
      </c>
      <c r="AU127" s="151" t="s">
        <v>71</v>
      </c>
      <c r="AY127" s="13" t="s">
        <v>105</v>
      </c>
      <c r="BE127" s="152">
        <f t="shared" si="4"/>
        <v>0</v>
      </c>
      <c r="BF127" s="152">
        <f t="shared" si="5"/>
        <v>0</v>
      </c>
      <c r="BG127" s="152">
        <f t="shared" si="6"/>
        <v>0</v>
      </c>
      <c r="BH127" s="152">
        <f t="shared" si="7"/>
        <v>0</v>
      </c>
      <c r="BI127" s="152">
        <f t="shared" si="8"/>
        <v>0</v>
      </c>
      <c r="BJ127" s="13" t="s">
        <v>69</v>
      </c>
      <c r="BK127" s="152">
        <f t="shared" si="9"/>
        <v>0</v>
      </c>
      <c r="BL127" s="13" t="s">
        <v>114</v>
      </c>
      <c r="BM127" s="151" t="s">
        <v>121</v>
      </c>
    </row>
    <row r="128" spans="2:65" s="1" customFormat="1" ht="16.5" customHeight="1">
      <c r="B128" s="139"/>
      <c r="C128" s="140" t="s">
        <v>122</v>
      </c>
      <c r="D128" s="140" t="s">
        <v>109</v>
      </c>
      <c r="E128" s="141" t="s">
        <v>123</v>
      </c>
      <c r="F128" s="142" t="s">
        <v>124</v>
      </c>
      <c r="G128" s="143" t="s">
        <v>112</v>
      </c>
      <c r="H128" s="144">
        <v>20</v>
      </c>
      <c r="I128" s="145"/>
      <c r="J128" s="146">
        <f t="shared" si="0"/>
        <v>0</v>
      </c>
      <c r="K128" s="142" t="s">
        <v>113</v>
      </c>
      <c r="L128" s="26"/>
      <c r="M128" s="147" t="s">
        <v>1</v>
      </c>
      <c r="N128" s="148" t="s">
        <v>30</v>
      </c>
      <c r="O128" s="49"/>
      <c r="P128" s="149">
        <f t="shared" si="1"/>
        <v>0</v>
      </c>
      <c r="Q128" s="149">
        <v>0</v>
      </c>
      <c r="R128" s="149">
        <f t="shared" si="2"/>
        <v>0</v>
      </c>
      <c r="S128" s="149">
        <v>0</v>
      </c>
      <c r="T128" s="150">
        <f t="shared" si="3"/>
        <v>0</v>
      </c>
      <c r="AR128" s="151" t="s">
        <v>114</v>
      </c>
      <c r="AT128" s="151" t="s">
        <v>109</v>
      </c>
      <c r="AU128" s="151" t="s">
        <v>71</v>
      </c>
      <c r="AY128" s="13" t="s">
        <v>105</v>
      </c>
      <c r="BE128" s="152">
        <f t="shared" si="4"/>
        <v>0</v>
      </c>
      <c r="BF128" s="152">
        <f t="shared" si="5"/>
        <v>0</v>
      </c>
      <c r="BG128" s="152">
        <f t="shared" si="6"/>
        <v>0</v>
      </c>
      <c r="BH128" s="152">
        <f t="shared" si="7"/>
        <v>0</v>
      </c>
      <c r="BI128" s="152">
        <f t="shared" si="8"/>
        <v>0</v>
      </c>
      <c r="BJ128" s="13" t="s">
        <v>69</v>
      </c>
      <c r="BK128" s="152">
        <f t="shared" si="9"/>
        <v>0</v>
      </c>
      <c r="BL128" s="13" t="s">
        <v>114</v>
      </c>
      <c r="BM128" s="151" t="s">
        <v>125</v>
      </c>
    </row>
    <row r="129" spans="2:65" s="1" customFormat="1" ht="16.5" customHeight="1">
      <c r="B129" s="139"/>
      <c r="C129" s="153" t="s">
        <v>126</v>
      </c>
      <c r="D129" s="153" t="s">
        <v>117</v>
      </c>
      <c r="E129" s="154" t="s">
        <v>127</v>
      </c>
      <c r="F129" s="155" t="s">
        <v>128</v>
      </c>
      <c r="G129" s="156" t="s">
        <v>112</v>
      </c>
      <c r="H129" s="157">
        <v>20</v>
      </c>
      <c r="I129" s="158"/>
      <c r="J129" s="159">
        <f t="shared" si="0"/>
        <v>0</v>
      </c>
      <c r="K129" s="155" t="s">
        <v>113</v>
      </c>
      <c r="L129" s="160"/>
      <c r="M129" s="161" t="s">
        <v>1</v>
      </c>
      <c r="N129" s="162" t="s">
        <v>30</v>
      </c>
      <c r="O129" s="49"/>
      <c r="P129" s="149">
        <f t="shared" si="1"/>
        <v>0</v>
      </c>
      <c r="Q129" s="149">
        <v>3.8999999999999999E-4</v>
      </c>
      <c r="R129" s="149">
        <f t="shared" si="2"/>
        <v>7.7999999999999996E-3</v>
      </c>
      <c r="S129" s="149">
        <v>0</v>
      </c>
      <c r="T129" s="150">
        <f t="shared" si="3"/>
        <v>0</v>
      </c>
      <c r="AR129" s="151" t="s">
        <v>120</v>
      </c>
      <c r="AT129" s="151" t="s">
        <v>117</v>
      </c>
      <c r="AU129" s="151" t="s">
        <v>71</v>
      </c>
      <c r="AY129" s="13" t="s">
        <v>105</v>
      </c>
      <c r="BE129" s="152">
        <f t="shared" si="4"/>
        <v>0</v>
      </c>
      <c r="BF129" s="152">
        <f t="shared" si="5"/>
        <v>0</v>
      </c>
      <c r="BG129" s="152">
        <f t="shared" si="6"/>
        <v>0</v>
      </c>
      <c r="BH129" s="152">
        <f t="shared" si="7"/>
        <v>0</v>
      </c>
      <c r="BI129" s="152">
        <f t="shared" si="8"/>
        <v>0</v>
      </c>
      <c r="BJ129" s="13" t="s">
        <v>69</v>
      </c>
      <c r="BK129" s="152">
        <f t="shared" si="9"/>
        <v>0</v>
      </c>
      <c r="BL129" s="13" t="s">
        <v>114</v>
      </c>
      <c r="BM129" s="151" t="s">
        <v>129</v>
      </c>
    </row>
    <row r="130" spans="2:65" s="1" customFormat="1" ht="16.5" customHeight="1">
      <c r="B130" s="139"/>
      <c r="C130" s="140" t="s">
        <v>130</v>
      </c>
      <c r="D130" s="140" t="s">
        <v>109</v>
      </c>
      <c r="E130" s="141" t="s">
        <v>123</v>
      </c>
      <c r="F130" s="142" t="s">
        <v>124</v>
      </c>
      <c r="G130" s="143" t="s">
        <v>112</v>
      </c>
      <c r="H130" s="144">
        <v>20</v>
      </c>
      <c r="I130" s="145"/>
      <c r="J130" s="146">
        <f t="shared" si="0"/>
        <v>0</v>
      </c>
      <c r="K130" s="142" t="s">
        <v>113</v>
      </c>
      <c r="L130" s="26"/>
      <c r="M130" s="147" t="s">
        <v>1</v>
      </c>
      <c r="N130" s="148" t="s">
        <v>30</v>
      </c>
      <c r="O130" s="49"/>
      <c r="P130" s="149">
        <f t="shared" si="1"/>
        <v>0</v>
      </c>
      <c r="Q130" s="149">
        <v>0</v>
      </c>
      <c r="R130" s="149">
        <f t="shared" si="2"/>
        <v>0</v>
      </c>
      <c r="S130" s="149">
        <v>0</v>
      </c>
      <c r="T130" s="150">
        <f t="shared" si="3"/>
        <v>0</v>
      </c>
      <c r="AR130" s="151" t="s">
        <v>114</v>
      </c>
      <c r="AT130" s="151" t="s">
        <v>109</v>
      </c>
      <c r="AU130" s="151" t="s">
        <v>71</v>
      </c>
      <c r="AY130" s="13" t="s">
        <v>105</v>
      </c>
      <c r="BE130" s="152">
        <f t="shared" si="4"/>
        <v>0</v>
      </c>
      <c r="BF130" s="152">
        <f t="shared" si="5"/>
        <v>0</v>
      </c>
      <c r="BG130" s="152">
        <f t="shared" si="6"/>
        <v>0</v>
      </c>
      <c r="BH130" s="152">
        <f t="shared" si="7"/>
        <v>0</v>
      </c>
      <c r="BI130" s="152">
        <f t="shared" si="8"/>
        <v>0</v>
      </c>
      <c r="BJ130" s="13" t="s">
        <v>69</v>
      </c>
      <c r="BK130" s="152">
        <f t="shared" si="9"/>
        <v>0</v>
      </c>
      <c r="BL130" s="13" t="s">
        <v>114</v>
      </c>
      <c r="BM130" s="151" t="s">
        <v>131</v>
      </c>
    </row>
    <row r="131" spans="2:65" s="1" customFormat="1" ht="16.5" customHeight="1">
      <c r="B131" s="139"/>
      <c r="C131" s="153" t="s">
        <v>132</v>
      </c>
      <c r="D131" s="153" t="s">
        <v>117</v>
      </c>
      <c r="E131" s="154" t="s">
        <v>133</v>
      </c>
      <c r="F131" s="155" t="s">
        <v>134</v>
      </c>
      <c r="G131" s="156" t="s">
        <v>112</v>
      </c>
      <c r="H131" s="157">
        <v>20</v>
      </c>
      <c r="I131" s="158"/>
      <c r="J131" s="159">
        <f t="shared" si="0"/>
        <v>0</v>
      </c>
      <c r="K131" s="155" t="s">
        <v>113</v>
      </c>
      <c r="L131" s="160"/>
      <c r="M131" s="161" t="s">
        <v>1</v>
      </c>
      <c r="N131" s="162" t="s">
        <v>30</v>
      </c>
      <c r="O131" s="49"/>
      <c r="P131" s="149">
        <f t="shared" si="1"/>
        <v>0</v>
      </c>
      <c r="Q131" s="149">
        <v>1.2999999999999999E-4</v>
      </c>
      <c r="R131" s="149">
        <f t="shared" si="2"/>
        <v>2.5999999999999999E-3</v>
      </c>
      <c r="S131" s="149">
        <v>0</v>
      </c>
      <c r="T131" s="150">
        <f t="shared" si="3"/>
        <v>0</v>
      </c>
      <c r="AR131" s="151" t="s">
        <v>120</v>
      </c>
      <c r="AT131" s="151" t="s">
        <v>117</v>
      </c>
      <c r="AU131" s="151" t="s">
        <v>71</v>
      </c>
      <c r="AY131" s="13" t="s">
        <v>105</v>
      </c>
      <c r="BE131" s="152">
        <f t="shared" si="4"/>
        <v>0</v>
      </c>
      <c r="BF131" s="152">
        <f t="shared" si="5"/>
        <v>0</v>
      </c>
      <c r="BG131" s="152">
        <f t="shared" si="6"/>
        <v>0</v>
      </c>
      <c r="BH131" s="152">
        <f t="shared" si="7"/>
        <v>0</v>
      </c>
      <c r="BI131" s="152">
        <f t="shared" si="8"/>
        <v>0</v>
      </c>
      <c r="BJ131" s="13" t="s">
        <v>69</v>
      </c>
      <c r="BK131" s="152">
        <f t="shared" si="9"/>
        <v>0</v>
      </c>
      <c r="BL131" s="13" t="s">
        <v>114</v>
      </c>
      <c r="BM131" s="151" t="s">
        <v>135</v>
      </c>
    </row>
    <row r="132" spans="2:65" s="1" customFormat="1" ht="24" customHeight="1">
      <c r="B132" s="139"/>
      <c r="C132" s="140" t="s">
        <v>136</v>
      </c>
      <c r="D132" s="140" t="s">
        <v>109</v>
      </c>
      <c r="E132" s="141" t="s">
        <v>137</v>
      </c>
      <c r="F132" s="142" t="s">
        <v>138</v>
      </c>
      <c r="G132" s="143" t="s">
        <v>139</v>
      </c>
      <c r="H132" s="144">
        <v>5</v>
      </c>
      <c r="I132" s="145"/>
      <c r="J132" s="146">
        <f t="shared" si="0"/>
        <v>0</v>
      </c>
      <c r="K132" s="142" t="s">
        <v>113</v>
      </c>
      <c r="L132" s="26"/>
      <c r="M132" s="147" t="s">
        <v>1</v>
      </c>
      <c r="N132" s="148" t="s">
        <v>30</v>
      </c>
      <c r="O132" s="49"/>
      <c r="P132" s="149">
        <f t="shared" si="1"/>
        <v>0</v>
      </c>
      <c r="Q132" s="149">
        <v>0</v>
      </c>
      <c r="R132" s="149">
        <f t="shared" si="2"/>
        <v>0</v>
      </c>
      <c r="S132" s="149">
        <v>0</v>
      </c>
      <c r="T132" s="150">
        <f t="shared" si="3"/>
        <v>0</v>
      </c>
      <c r="AR132" s="151" t="s">
        <v>114</v>
      </c>
      <c r="AT132" s="151" t="s">
        <v>109</v>
      </c>
      <c r="AU132" s="151" t="s">
        <v>71</v>
      </c>
      <c r="AY132" s="13" t="s">
        <v>105</v>
      </c>
      <c r="BE132" s="152">
        <f t="shared" si="4"/>
        <v>0</v>
      </c>
      <c r="BF132" s="152">
        <f t="shared" si="5"/>
        <v>0</v>
      </c>
      <c r="BG132" s="152">
        <f t="shared" si="6"/>
        <v>0</v>
      </c>
      <c r="BH132" s="152">
        <f t="shared" si="7"/>
        <v>0</v>
      </c>
      <c r="BI132" s="152">
        <f t="shared" si="8"/>
        <v>0</v>
      </c>
      <c r="BJ132" s="13" t="s">
        <v>69</v>
      </c>
      <c r="BK132" s="152">
        <f t="shared" si="9"/>
        <v>0</v>
      </c>
      <c r="BL132" s="13" t="s">
        <v>114</v>
      </c>
      <c r="BM132" s="151" t="s">
        <v>140</v>
      </c>
    </row>
    <row r="133" spans="2:65" s="1" customFormat="1" ht="24" customHeight="1">
      <c r="B133" s="139"/>
      <c r="C133" s="153" t="s">
        <v>141</v>
      </c>
      <c r="D133" s="153" t="s">
        <v>117</v>
      </c>
      <c r="E133" s="154" t="s">
        <v>142</v>
      </c>
      <c r="F133" s="155" t="s">
        <v>143</v>
      </c>
      <c r="G133" s="156" t="s">
        <v>139</v>
      </c>
      <c r="H133" s="157">
        <v>5</v>
      </c>
      <c r="I133" s="158"/>
      <c r="J133" s="159">
        <f t="shared" si="0"/>
        <v>0</v>
      </c>
      <c r="K133" s="155" t="s">
        <v>113</v>
      </c>
      <c r="L133" s="160"/>
      <c r="M133" s="161" t="s">
        <v>1</v>
      </c>
      <c r="N133" s="162" t="s">
        <v>30</v>
      </c>
      <c r="O133" s="49"/>
      <c r="P133" s="149">
        <f t="shared" si="1"/>
        <v>0</v>
      </c>
      <c r="Q133" s="149">
        <v>4.2999999999999999E-4</v>
      </c>
      <c r="R133" s="149">
        <f t="shared" si="2"/>
        <v>2.15E-3</v>
      </c>
      <c r="S133" s="149">
        <v>0</v>
      </c>
      <c r="T133" s="150">
        <f t="shared" si="3"/>
        <v>0</v>
      </c>
      <c r="AR133" s="151" t="s">
        <v>120</v>
      </c>
      <c r="AT133" s="151" t="s">
        <v>117</v>
      </c>
      <c r="AU133" s="151" t="s">
        <v>71</v>
      </c>
      <c r="AY133" s="13" t="s">
        <v>105</v>
      </c>
      <c r="BE133" s="152">
        <f t="shared" si="4"/>
        <v>0</v>
      </c>
      <c r="BF133" s="152">
        <f t="shared" si="5"/>
        <v>0</v>
      </c>
      <c r="BG133" s="152">
        <f t="shared" si="6"/>
        <v>0</v>
      </c>
      <c r="BH133" s="152">
        <f t="shared" si="7"/>
        <v>0</v>
      </c>
      <c r="BI133" s="152">
        <f t="shared" si="8"/>
        <v>0</v>
      </c>
      <c r="BJ133" s="13" t="s">
        <v>69</v>
      </c>
      <c r="BK133" s="152">
        <f t="shared" si="9"/>
        <v>0</v>
      </c>
      <c r="BL133" s="13" t="s">
        <v>114</v>
      </c>
      <c r="BM133" s="151" t="s">
        <v>144</v>
      </c>
    </row>
    <row r="134" spans="2:65" s="1" customFormat="1" ht="24" customHeight="1">
      <c r="B134" s="139"/>
      <c r="C134" s="140" t="s">
        <v>145</v>
      </c>
      <c r="D134" s="140" t="s">
        <v>109</v>
      </c>
      <c r="E134" s="141" t="s">
        <v>146</v>
      </c>
      <c r="F134" s="142" t="s">
        <v>147</v>
      </c>
      <c r="G134" s="143" t="s">
        <v>112</v>
      </c>
      <c r="H134" s="144">
        <v>30</v>
      </c>
      <c r="I134" s="145"/>
      <c r="J134" s="146">
        <f t="shared" si="0"/>
        <v>0</v>
      </c>
      <c r="K134" s="142" t="s">
        <v>113</v>
      </c>
      <c r="L134" s="26"/>
      <c r="M134" s="147" t="s">
        <v>1</v>
      </c>
      <c r="N134" s="148" t="s">
        <v>30</v>
      </c>
      <c r="O134" s="49"/>
      <c r="P134" s="149">
        <f t="shared" si="1"/>
        <v>0</v>
      </c>
      <c r="Q134" s="149">
        <v>0</v>
      </c>
      <c r="R134" s="149">
        <f t="shared" si="2"/>
        <v>0</v>
      </c>
      <c r="S134" s="149">
        <v>0</v>
      </c>
      <c r="T134" s="150">
        <f t="shared" si="3"/>
        <v>0</v>
      </c>
      <c r="AR134" s="151" t="s">
        <v>114</v>
      </c>
      <c r="AT134" s="151" t="s">
        <v>109</v>
      </c>
      <c r="AU134" s="151" t="s">
        <v>71</v>
      </c>
      <c r="AY134" s="13" t="s">
        <v>105</v>
      </c>
      <c r="BE134" s="152">
        <f t="shared" si="4"/>
        <v>0</v>
      </c>
      <c r="BF134" s="152">
        <f t="shared" si="5"/>
        <v>0</v>
      </c>
      <c r="BG134" s="152">
        <f t="shared" si="6"/>
        <v>0</v>
      </c>
      <c r="BH134" s="152">
        <f t="shared" si="7"/>
        <v>0</v>
      </c>
      <c r="BI134" s="152">
        <f t="shared" si="8"/>
        <v>0</v>
      </c>
      <c r="BJ134" s="13" t="s">
        <v>69</v>
      </c>
      <c r="BK134" s="152">
        <f t="shared" si="9"/>
        <v>0</v>
      </c>
      <c r="BL134" s="13" t="s">
        <v>114</v>
      </c>
      <c r="BM134" s="151" t="s">
        <v>148</v>
      </c>
    </row>
    <row r="135" spans="2:65" s="1" customFormat="1" ht="16.5" customHeight="1">
      <c r="B135" s="139"/>
      <c r="C135" s="153" t="s">
        <v>149</v>
      </c>
      <c r="D135" s="153" t="s">
        <v>117</v>
      </c>
      <c r="E135" s="154" t="s">
        <v>150</v>
      </c>
      <c r="F135" s="155" t="s">
        <v>151</v>
      </c>
      <c r="G135" s="156" t="s">
        <v>112</v>
      </c>
      <c r="H135" s="157">
        <v>30</v>
      </c>
      <c r="I135" s="158"/>
      <c r="J135" s="159">
        <f t="shared" si="0"/>
        <v>0</v>
      </c>
      <c r="K135" s="155" t="s">
        <v>113</v>
      </c>
      <c r="L135" s="160"/>
      <c r="M135" s="161" t="s">
        <v>1</v>
      </c>
      <c r="N135" s="162" t="s">
        <v>30</v>
      </c>
      <c r="O135" s="49"/>
      <c r="P135" s="149">
        <f t="shared" si="1"/>
        <v>0</v>
      </c>
      <c r="Q135" s="149">
        <v>5.0000000000000002E-5</v>
      </c>
      <c r="R135" s="149">
        <f t="shared" si="2"/>
        <v>1.5E-3</v>
      </c>
      <c r="S135" s="149">
        <v>0</v>
      </c>
      <c r="T135" s="150">
        <f t="shared" si="3"/>
        <v>0</v>
      </c>
      <c r="AR135" s="151" t="s">
        <v>120</v>
      </c>
      <c r="AT135" s="151" t="s">
        <v>117</v>
      </c>
      <c r="AU135" s="151" t="s">
        <v>71</v>
      </c>
      <c r="AY135" s="13" t="s">
        <v>105</v>
      </c>
      <c r="BE135" s="152">
        <f t="shared" si="4"/>
        <v>0</v>
      </c>
      <c r="BF135" s="152">
        <f t="shared" si="5"/>
        <v>0</v>
      </c>
      <c r="BG135" s="152">
        <f t="shared" si="6"/>
        <v>0</v>
      </c>
      <c r="BH135" s="152">
        <f t="shared" si="7"/>
        <v>0</v>
      </c>
      <c r="BI135" s="152">
        <f t="shared" si="8"/>
        <v>0</v>
      </c>
      <c r="BJ135" s="13" t="s">
        <v>69</v>
      </c>
      <c r="BK135" s="152">
        <f t="shared" si="9"/>
        <v>0</v>
      </c>
      <c r="BL135" s="13" t="s">
        <v>114</v>
      </c>
      <c r="BM135" s="151" t="s">
        <v>152</v>
      </c>
    </row>
    <row r="136" spans="2:65" s="1" customFormat="1" ht="24" customHeight="1">
      <c r="B136" s="139"/>
      <c r="C136" s="140" t="s">
        <v>153</v>
      </c>
      <c r="D136" s="140" t="s">
        <v>109</v>
      </c>
      <c r="E136" s="141" t="s">
        <v>146</v>
      </c>
      <c r="F136" s="142" t="s">
        <v>147</v>
      </c>
      <c r="G136" s="143" t="s">
        <v>112</v>
      </c>
      <c r="H136" s="144">
        <v>50</v>
      </c>
      <c r="I136" s="145"/>
      <c r="J136" s="146">
        <f t="shared" si="0"/>
        <v>0</v>
      </c>
      <c r="K136" s="142" t="s">
        <v>113</v>
      </c>
      <c r="L136" s="26"/>
      <c r="M136" s="147" t="s">
        <v>1</v>
      </c>
      <c r="N136" s="148" t="s">
        <v>30</v>
      </c>
      <c r="O136" s="49"/>
      <c r="P136" s="149">
        <f t="shared" si="1"/>
        <v>0</v>
      </c>
      <c r="Q136" s="149">
        <v>0</v>
      </c>
      <c r="R136" s="149">
        <f t="shared" si="2"/>
        <v>0</v>
      </c>
      <c r="S136" s="149">
        <v>0</v>
      </c>
      <c r="T136" s="150">
        <f t="shared" si="3"/>
        <v>0</v>
      </c>
      <c r="AR136" s="151" t="s">
        <v>114</v>
      </c>
      <c r="AT136" s="151" t="s">
        <v>109</v>
      </c>
      <c r="AU136" s="151" t="s">
        <v>71</v>
      </c>
      <c r="AY136" s="13" t="s">
        <v>105</v>
      </c>
      <c r="BE136" s="152">
        <f t="shared" si="4"/>
        <v>0</v>
      </c>
      <c r="BF136" s="152">
        <f t="shared" si="5"/>
        <v>0</v>
      </c>
      <c r="BG136" s="152">
        <f t="shared" si="6"/>
        <v>0</v>
      </c>
      <c r="BH136" s="152">
        <f t="shared" si="7"/>
        <v>0</v>
      </c>
      <c r="BI136" s="152">
        <f t="shared" si="8"/>
        <v>0</v>
      </c>
      <c r="BJ136" s="13" t="s">
        <v>69</v>
      </c>
      <c r="BK136" s="152">
        <f t="shared" si="9"/>
        <v>0</v>
      </c>
      <c r="BL136" s="13" t="s">
        <v>114</v>
      </c>
      <c r="BM136" s="151" t="s">
        <v>154</v>
      </c>
    </row>
    <row r="137" spans="2:65" s="1" customFormat="1" ht="16.5" customHeight="1">
      <c r="B137" s="139"/>
      <c r="C137" s="153" t="s">
        <v>155</v>
      </c>
      <c r="D137" s="153" t="s">
        <v>117</v>
      </c>
      <c r="E137" s="154" t="s">
        <v>156</v>
      </c>
      <c r="F137" s="155" t="s">
        <v>157</v>
      </c>
      <c r="G137" s="156" t="s">
        <v>112</v>
      </c>
      <c r="H137" s="157">
        <v>50</v>
      </c>
      <c r="I137" s="158"/>
      <c r="J137" s="159">
        <f t="shared" si="0"/>
        <v>0</v>
      </c>
      <c r="K137" s="155" t="s">
        <v>113</v>
      </c>
      <c r="L137" s="160"/>
      <c r="M137" s="161" t="s">
        <v>1</v>
      </c>
      <c r="N137" s="162" t="s">
        <v>30</v>
      </c>
      <c r="O137" s="49"/>
      <c r="P137" s="149">
        <f t="shared" si="1"/>
        <v>0</v>
      </c>
      <c r="Q137" s="149">
        <v>8.0000000000000007E-5</v>
      </c>
      <c r="R137" s="149">
        <f t="shared" si="2"/>
        <v>4.0000000000000001E-3</v>
      </c>
      <c r="S137" s="149">
        <v>0</v>
      </c>
      <c r="T137" s="150">
        <f t="shared" si="3"/>
        <v>0</v>
      </c>
      <c r="AR137" s="151" t="s">
        <v>120</v>
      </c>
      <c r="AT137" s="151" t="s">
        <v>117</v>
      </c>
      <c r="AU137" s="151" t="s">
        <v>71</v>
      </c>
      <c r="AY137" s="13" t="s">
        <v>105</v>
      </c>
      <c r="BE137" s="152">
        <f t="shared" si="4"/>
        <v>0</v>
      </c>
      <c r="BF137" s="152">
        <f t="shared" si="5"/>
        <v>0</v>
      </c>
      <c r="BG137" s="152">
        <f t="shared" si="6"/>
        <v>0</v>
      </c>
      <c r="BH137" s="152">
        <f t="shared" si="7"/>
        <v>0</v>
      </c>
      <c r="BI137" s="152">
        <f t="shared" si="8"/>
        <v>0</v>
      </c>
      <c r="BJ137" s="13" t="s">
        <v>69</v>
      </c>
      <c r="BK137" s="152">
        <f t="shared" si="9"/>
        <v>0</v>
      </c>
      <c r="BL137" s="13" t="s">
        <v>114</v>
      </c>
      <c r="BM137" s="151" t="s">
        <v>158</v>
      </c>
    </row>
    <row r="138" spans="2:65" s="1" customFormat="1" ht="24" customHeight="1">
      <c r="B138" s="139"/>
      <c r="C138" s="140" t="s">
        <v>159</v>
      </c>
      <c r="D138" s="140" t="s">
        <v>109</v>
      </c>
      <c r="E138" s="141" t="s">
        <v>160</v>
      </c>
      <c r="F138" s="142" t="s">
        <v>161</v>
      </c>
      <c r="G138" s="143" t="s">
        <v>112</v>
      </c>
      <c r="H138" s="144">
        <v>25</v>
      </c>
      <c r="I138" s="145"/>
      <c r="J138" s="146">
        <f t="shared" si="0"/>
        <v>0</v>
      </c>
      <c r="K138" s="142" t="s">
        <v>113</v>
      </c>
      <c r="L138" s="26"/>
      <c r="M138" s="147" t="s">
        <v>1</v>
      </c>
      <c r="N138" s="148" t="s">
        <v>30</v>
      </c>
      <c r="O138" s="49"/>
      <c r="P138" s="149">
        <f t="shared" si="1"/>
        <v>0</v>
      </c>
      <c r="Q138" s="149">
        <v>0</v>
      </c>
      <c r="R138" s="149">
        <f t="shared" si="2"/>
        <v>0</v>
      </c>
      <c r="S138" s="149">
        <v>0</v>
      </c>
      <c r="T138" s="150">
        <f t="shared" si="3"/>
        <v>0</v>
      </c>
      <c r="AR138" s="151" t="s">
        <v>114</v>
      </c>
      <c r="AT138" s="151" t="s">
        <v>109</v>
      </c>
      <c r="AU138" s="151" t="s">
        <v>71</v>
      </c>
      <c r="AY138" s="13" t="s">
        <v>105</v>
      </c>
      <c r="BE138" s="152">
        <f t="shared" si="4"/>
        <v>0</v>
      </c>
      <c r="BF138" s="152">
        <f t="shared" si="5"/>
        <v>0</v>
      </c>
      <c r="BG138" s="152">
        <f t="shared" si="6"/>
        <v>0</v>
      </c>
      <c r="BH138" s="152">
        <f t="shared" si="7"/>
        <v>0</v>
      </c>
      <c r="BI138" s="152">
        <f t="shared" si="8"/>
        <v>0</v>
      </c>
      <c r="BJ138" s="13" t="s">
        <v>69</v>
      </c>
      <c r="BK138" s="152">
        <f t="shared" si="9"/>
        <v>0</v>
      </c>
      <c r="BL138" s="13" t="s">
        <v>114</v>
      </c>
      <c r="BM138" s="151" t="s">
        <v>162</v>
      </c>
    </row>
    <row r="139" spans="2:65" s="1" customFormat="1" ht="16.5" customHeight="1">
      <c r="B139" s="139"/>
      <c r="C139" s="153" t="s">
        <v>163</v>
      </c>
      <c r="D139" s="153" t="s">
        <v>117</v>
      </c>
      <c r="E139" s="154" t="s">
        <v>164</v>
      </c>
      <c r="F139" s="155" t="s">
        <v>165</v>
      </c>
      <c r="G139" s="156" t="s">
        <v>112</v>
      </c>
      <c r="H139" s="157">
        <v>25</v>
      </c>
      <c r="I139" s="158"/>
      <c r="J139" s="159">
        <f t="shared" si="0"/>
        <v>0</v>
      </c>
      <c r="K139" s="155" t="s">
        <v>113</v>
      </c>
      <c r="L139" s="160"/>
      <c r="M139" s="161" t="s">
        <v>1</v>
      </c>
      <c r="N139" s="162" t="s">
        <v>30</v>
      </c>
      <c r="O139" s="49"/>
      <c r="P139" s="149">
        <f t="shared" si="1"/>
        <v>0</v>
      </c>
      <c r="Q139" s="149">
        <v>2.7E-4</v>
      </c>
      <c r="R139" s="149">
        <f t="shared" si="2"/>
        <v>6.7499999999999999E-3</v>
      </c>
      <c r="S139" s="149">
        <v>0</v>
      </c>
      <c r="T139" s="150">
        <f t="shared" si="3"/>
        <v>0</v>
      </c>
      <c r="AR139" s="151" t="s">
        <v>120</v>
      </c>
      <c r="AT139" s="151" t="s">
        <v>117</v>
      </c>
      <c r="AU139" s="151" t="s">
        <v>71</v>
      </c>
      <c r="AY139" s="13" t="s">
        <v>105</v>
      </c>
      <c r="BE139" s="152">
        <f t="shared" si="4"/>
        <v>0</v>
      </c>
      <c r="BF139" s="152">
        <f t="shared" si="5"/>
        <v>0</v>
      </c>
      <c r="BG139" s="152">
        <f t="shared" si="6"/>
        <v>0</v>
      </c>
      <c r="BH139" s="152">
        <f t="shared" si="7"/>
        <v>0</v>
      </c>
      <c r="BI139" s="152">
        <f t="shared" si="8"/>
        <v>0</v>
      </c>
      <c r="BJ139" s="13" t="s">
        <v>69</v>
      </c>
      <c r="BK139" s="152">
        <f t="shared" si="9"/>
        <v>0</v>
      </c>
      <c r="BL139" s="13" t="s">
        <v>114</v>
      </c>
      <c r="BM139" s="151" t="s">
        <v>166</v>
      </c>
    </row>
    <row r="140" spans="2:65" s="1" customFormat="1" ht="24" customHeight="1">
      <c r="B140" s="139"/>
      <c r="C140" s="140" t="s">
        <v>183</v>
      </c>
      <c r="D140" s="140" t="s">
        <v>109</v>
      </c>
      <c r="E140" s="141" t="s">
        <v>176</v>
      </c>
      <c r="F140" s="142" t="s">
        <v>177</v>
      </c>
      <c r="G140" s="143" t="s">
        <v>112</v>
      </c>
      <c r="H140" s="144">
        <v>80</v>
      </c>
      <c r="I140" s="145"/>
      <c r="J140" s="146">
        <f t="shared" si="0"/>
        <v>0</v>
      </c>
      <c r="K140" s="142" t="s">
        <v>113</v>
      </c>
      <c r="L140" s="26"/>
      <c r="M140" s="147" t="s">
        <v>1</v>
      </c>
      <c r="N140" s="148" t="s">
        <v>30</v>
      </c>
      <c r="O140" s="49"/>
      <c r="P140" s="149">
        <f t="shared" si="1"/>
        <v>0</v>
      </c>
      <c r="Q140" s="149">
        <v>0</v>
      </c>
      <c r="R140" s="149">
        <f t="shared" si="2"/>
        <v>0</v>
      </c>
      <c r="S140" s="149">
        <v>0</v>
      </c>
      <c r="T140" s="150">
        <f t="shared" si="3"/>
        <v>0</v>
      </c>
      <c r="AR140" s="151" t="s">
        <v>114</v>
      </c>
      <c r="AT140" s="151" t="s">
        <v>109</v>
      </c>
      <c r="AU140" s="151" t="s">
        <v>71</v>
      </c>
      <c r="AY140" s="13" t="s">
        <v>105</v>
      </c>
      <c r="BE140" s="152">
        <f t="shared" si="4"/>
        <v>0</v>
      </c>
      <c r="BF140" s="152">
        <f t="shared" si="5"/>
        <v>0</v>
      </c>
      <c r="BG140" s="152">
        <f t="shared" si="6"/>
        <v>0</v>
      </c>
      <c r="BH140" s="152">
        <f t="shared" si="7"/>
        <v>0</v>
      </c>
      <c r="BI140" s="152">
        <f t="shared" si="8"/>
        <v>0</v>
      </c>
      <c r="BJ140" s="13" t="s">
        <v>69</v>
      </c>
      <c r="BK140" s="152">
        <f t="shared" si="9"/>
        <v>0</v>
      </c>
      <c r="BL140" s="13" t="s">
        <v>114</v>
      </c>
      <c r="BM140" s="151" t="s">
        <v>184</v>
      </c>
    </row>
    <row r="141" spans="2:65" s="1" customFormat="1" ht="16.5" customHeight="1">
      <c r="B141" s="139"/>
      <c r="C141" s="153" t="s">
        <v>185</v>
      </c>
      <c r="D141" s="153" t="s">
        <v>117</v>
      </c>
      <c r="E141" s="154" t="s">
        <v>186</v>
      </c>
      <c r="F141" s="155" t="s">
        <v>187</v>
      </c>
      <c r="G141" s="156" t="s">
        <v>112</v>
      </c>
      <c r="H141" s="157">
        <v>80</v>
      </c>
      <c r="I141" s="158"/>
      <c r="J141" s="159">
        <f t="shared" si="0"/>
        <v>0</v>
      </c>
      <c r="K141" s="155" t="s">
        <v>113</v>
      </c>
      <c r="L141" s="160"/>
      <c r="M141" s="161" t="s">
        <v>1</v>
      </c>
      <c r="N141" s="162" t="s">
        <v>30</v>
      </c>
      <c r="O141" s="49"/>
      <c r="P141" s="149">
        <f t="shared" si="1"/>
        <v>0</v>
      </c>
      <c r="Q141" s="149">
        <v>5.2999999999999998E-4</v>
      </c>
      <c r="R141" s="149">
        <f t="shared" si="2"/>
        <v>4.24E-2</v>
      </c>
      <c r="S141" s="149">
        <v>0</v>
      </c>
      <c r="T141" s="150">
        <f t="shared" si="3"/>
        <v>0</v>
      </c>
      <c r="AR141" s="151" t="s">
        <v>120</v>
      </c>
      <c r="AT141" s="151" t="s">
        <v>117</v>
      </c>
      <c r="AU141" s="151" t="s">
        <v>71</v>
      </c>
      <c r="AY141" s="13" t="s">
        <v>105</v>
      </c>
      <c r="BE141" s="152">
        <f t="shared" si="4"/>
        <v>0</v>
      </c>
      <c r="BF141" s="152">
        <f t="shared" si="5"/>
        <v>0</v>
      </c>
      <c r="BG141" s="152">
        <f t="shared" si="6"/>
        <v>0</v>
      </c>
      <c r="BH141" s="152">
        <f t="shared" si="7"/>
        <v>0</v>
      </c>
      <c r="BI141" s="152">
        <f t="shared" si="8"/>
        <v>0</v>
      </c>
      <c r="BJ141" s="13" t="s">
        <v>69</v>
      </c>
      <c r="BK141" s="152">
        <f t="shared" si="9"/>
        <v>0</v>
      </c>
      <c r="BL141" s="13" t="s">
        <v>114</v>
      </c>
      <c r="BM141" s="151" t="s">
        <v>188</v>
      </c>
    </row>
    <row r="142" spans="2:65" s="1" customFormat="1" ht="16.5" customHeight="1">
      <c r="B142" s="139"/>
      <c r="C142" s="140" t="s">
        <v>197</v>
      </c>
      <c r="D142" s="140" t="s">
        <v>109</v>
      </c>
      <c r="E142" s="141" t="s">
        <v>198</v>
      </c>
      <c r="F142" s="142" t="s">
        <v>199</v>
      </c>
      <c r="G142" s="143" t="s">
        <v>200</v>
      </c>
      <c r="H142" s="144">
        <v>1</v>
      </c>
      <c r="I142" s="145"/>
      <c r="J142" s="146">
        <f t="shared" si="0"/>
        <v>0</v>
      </c>
      <c r="K142" s="142" t="s">
        <v>1</v>
      </c>
      <c r="L142" s="26"/>
      <c r="M142" s="147" t="s">
        <v>1</v>
      </c>
      <c r="N142" s="148" t="s">
        <v>30</v>
      </c>
      <c r="O142" s="49"/>
      <c r="P142" s="149">
        <f t="shared" si="1"/>
        <v>0</v>
      </c>
      <c r="Q142" s="149">
        <v>0</v>
      </c>
      <c r="R142" s="149">
        <f t="shared" si="2"/>
        <v>0</v>
      </c>
      <c r="S142" s="149">
        <v>0</v>
      </c>
      <c r="T142" s="150">
        <f t="shared" si="3"/>
        <v>0</v>
      </c>
      <c r="AR142" s="151" t="s">
        <v>114</v>
      </c>
      <c r="AT142" s="151" t="s">
        <v>109</v>
      </c>
      <c r="AU142" s="151" t="s">
        <v>71</v>
      </c>
      <c r="AY142" s="13" t="s">
        <v>105</v>
      </c>
      <c r="BE142" s="152">
        <f t="shared" si="4"/>
        <v>0</v>
      </c>
      <c r="BF142" s="152">
        <f t="shared" si="5"/>
        <v>0</v>
      </c>
      <c r="BG142" s="152">
        <f t="shared" si="6"/>
        <v>0</v>
      </c>
      <c r="BH142" s="152">
        <f t="shared" si="7"/>
        <v>0</v>
      </c>
      <c r="BI142" s="152">
        <f t="shared" si="8"/>
        <v>0</v>
      </c>
      <c r="BJ142" s="13" t="s">
        <v>69</v>
      </c>
      <c r="BK142" s="152">
        <f t="shared" si="9"/>
        <v>0</v>
      </c>
      <c r="BL142" s="13" t="s">
        <v>114</v>
      </c>
      <c r="BM142" s="151" t="s">
        <v>201</v>
      </c>
    </row>
    <row r="143" spans="2:65" s="1" customFormat="1" ht="24" customHeight="1">
      <c r="B143" s="139"/>
      <c r="C143" s="140" t="s">
        <v>207</v>
      </c>
      <c r="D143" s="140" t="s">
        <v>109</v>
      </c>
      <c r="E143" s="141" t="s">
        <v>208</v>
      </c>
      <c r="F143" s="142" t="s">
        <v>209</v>
      </c>
      <c r="G143" s="143" t="s">
        <v>139</v>
      </c>
      <c r="H143" s="144">
        <v>50</v>
      </c>
      <c r="I143" s="145"/>
      <c r="J143" s="146">
        <f t="shared" si="0"/>
        <v>0</v>
      </c>
      <c r="K143" s="142" t="s">
        <v>113</v>
      </c>
      <c r="L143" s="26"/>
      <c r="M143" s="147" t="s">
        <v>1</v>
      </c>
      <c r="N143" s="148" t="s">
        <v>30</v>
      </c>
      <c r="O143" s="49"/>
      <c r="P143" s="149">
        <f t="shared" si="1"/>
        <v>0</v>
      </c>
      <c r="Q143" s="149">
        <v>0</v>
      </c>
      <c r="R143" s="149">
        <f t="shared" si="2"/>
        <v>0</v>
      </c>
      <c r="S143" s="149">
        <v>0</v>
      </c>
      <c r="T143" s="150">
        <f t="shared" si="3"/>
        <v>0</v>
      </c>
      <c r="AR143" s="151" t="s">
        <v>114</v>
      </c>
      <c r="AT143" s="151" t="s">
        <v>109</v>
      </c>
      <c r="AU143" s="151" t="s">
        <v>71</v>
      </c>
      <c r="AY143" s="13" t="s">
        <v>105</v>
      </c>
      <c r="BE143" s="152">
        <f t="shared" si="4"/>
        <v>0</v>
      </c>
      <c r="BF143" s="152">
        <f t="shared" si="5"/>
        <v>0</v>
      </c>
      <c r="BG143" s="152">
        <f t="shared" si="6"/>
        <v>0</v>
      </c>
      <c r="BH143" s="152">
        <f t="shared" si="7"/>
        <v>0</v>
      </c>
      <c r="BI143" s="152">
        <f t="shared" si="8"/>
        <v>0</v>
      </c>
      <c r="BJ143" s="13" t="s">
        <v>69</v>
      </c>
      <c r="BK143" s="152">
        <f t="shared" si="9"/>
        <v>0</v>
      </c>
      <c r="BL143" s="13" t="s">
        <v>114</v>
      </c>
      <c r="BM143" s="151" t="s">
        <v>210</v>
      </c>
    </row>
    <row r="144" spans="2:65" s="1" customFormat="1" ht="24" customHeight="1">
      <c r="B144" s="139"/>
      <c r="C144" s="140" t="s">
        <v>211</v>
      </c>
      <c r="D144" s="140" t="s">
        <v>109</v>
      </c>
      <c r="E144" s="141" t="s">
        <v>212</v>
      </c>
      <c r="F144" s="142" t="s">
        <v>213</v>
      </c>
      <c r="G144" s="143" t="s">
        <v>139</v>
      </c>
      <c r="H144" s="144">
        <v>60</v>
      </c>
      <c r="I144" s="145"/>
      <c r="J144" s="146">
        <f t="shared" si="0"/>
        <v>0</v>
      </c>
      <c r="K144" s="142" t="s">
        <v>113</v>
      </c>
      <c r="L144" s="26"/>
      <c r="M144" s="147" t="s">
        <v>1</v>
      </c>
      <c r="N144" s="148" t="s">
        <v>30</v>
      </c>
      <c r="O144" s="49"/>
      <c r="P144" s="149">
        <f t="shared" si="1"/>
        <v>0</v>
      </c>
      <c r="Q144" s="149">
        <v>0</v>
      </c>
      <c r="R144" s="149">
        <f t="shared" si="2"/>
        <v>0</v>
      </c>
      <c r="S144" s="149">
        <v>0</v>
      </c>
      <c r="T144" s="150">
        <f t="shared" si="3"/>
        <v>0</v>
      </c>
      <c r="AR144" s="151" t="s">
        <v>114</v>
      </c>
      <c r="AT144" s="151" t="s">
        <v>109</v>
      </c>
      <c r="AU144" s="151" t="s">
        <v>71</v>
      </c>
      <c r="AY144" s="13" t="s">
        <v>105</v>
      </c>
      <c r="BE144" s="152">
        <f t="shared" si="4"/>
        <v>0</v>
      </c>
      <c r="BF144" s="152">
        <f t="shared" si="5"/>
        <v>0</v>
      </c>
      <c r="BG144" s="152">
        <f t="shared" si="6"/>
        <v>0</v>
      </c>
      <c r="BH144" s="152">
        <f t="shared" si="7"/>
        <v>0</v>
      </c>
      <c r="BI144" s="152">
        <f t="shared" si="8"/>
        <v>0</v>
      </c>
      <c r="BJ144" s="13" t="s">
        <v>69</v>
      </c>
      <c r="BK144" s="152">
        <f t="shared" si="9"/>
        <v>0</v>
      </c>
      <c r="BL144" s="13" t="s">
        <v>114</v>
      </c>
      <c r="BM144" s="151" t="s">
        <v>214</v>
      </c>
    </row>
    <row r="145" spans="2:65" s="1" customFormat="1" ht="24" customHeight="1">
      <c r="B145" s="139"/>
      <c r="C145" s="140" t="s">
        <v>215</v>
      </c>
      <c r="D145" s="140" t="s">
        <v>109</v>
      </c>
      <c r="E145" s="141" t="s">
        <v>216</v>
      </c>
      <c r="F145" s="142" t="s">
        <v>217</v>
      </c>
      <c r="G145" s="143" t="s">
        <v>139</v>
      </c>
      <c r="H145" s="144">
        <v>30</v>
      </c>
      <c r="I145" s="145"/>
      <c r="J145" s="146">
        <f t="shared" si="0"/>
        <v>0</v>
      </c>
      <c r="K145" s="142" t="s">
        <v>113</v>
      </c>
      <c r="L145" s="26"/>
      <c r="M145" s="147" t="s">
        <v>1</v>
      </c>
      <c r="N145" s="148" t="s">
        <v>30</v>
      </c>
      <c r="O145" s="49"/>
      <c r="P145" s="149">
        <f t="shared" si="1"/>
        <v>0</v>
      </c>
      <c r="Q145" s="149">
        <v>0</v>
      </c>
      <c r="R145" s="149">
        <f t="shared" si="2"/>
        <v>0</v>
      </c>
      <c r="S145" s="149">
        <v>0</v>
      </c>
      <c r="T145" s="150">
        <f t="shared" si="3"/>
        <v>0</v>
      </c>
      <c r="AR145" s="151" t="s">
        <v>114</v>
      </c>
      <c r="AT145" s="151" t="s">
        <v>109</v>
      </c>
      <c r="AU145" s="151" t="s">
        <v>71</v>
      </c>
      <c r="AY145" s="13" t="s">
        <v>105</v>
      </c>
      <c r="BE145" s="152">
        <f t="shared" si="4"/>
        <v>0</v>
      </c>
      <c r="BF145" s="152">
        <f t="shared" si="5"/>
        <v>0</v>
      </c>
      <c r="BG145" s="152">
        <f t="shared" si="6"/>
        <v>0</v>
      </c>
      <c r="BH145" s="152">
        <f t="shared" si="7"/>
        <v>0</v>
      </c>
      <c r="BI145" s="152">
        <f t="shared" si="8"/>
        <v>0</v>
      </c>
      <c r="BJ145" s="13" t="s">
        <v>69</v>
      </c>
      <c r="BK145" s="152">
        <f t="shared" si="9"/>
        <v>0</v>
      </c>
      <c r="BL145" s="13" t="s">
        <v>114</v>
      </c>
      <c r="BM145" s="151" t="s">
        <v>218</v>
      </c>
    </row>
    <row r="146" spans="2:65" s="1" customFormat="1" ht="24" customHeight="1">
      <c r="B146" s="139"/>
      <c r="C146" s="140" t="s">
        <v>227</v>
      </c>
      <c r="D146" s="140" t="s">
        <v>109</v>
      </c>
      <c r="E146" s="141" t="s">
        <v>228</v>
      </c>
      <c r="F146" s="142" t="s">
        <v>229</v>
      </c>
      <c r="G146" s="143" t="s">
        <v>139</v>
      </c>
      <c r="H146" s="144">
        <v>1</v>
      </c>
      <c r="I146" s="145"/>
      <c r="J146" s="146">
        <f t="shared" si="0"/>
        <v>0</v>
      </c>
      <c r="K146" s="142" t="s">
        <v>113</v>
      </c>
      <c r="L146" s="26"/>
      <c r="M146" s="147" t="s">
        <v>1</v>
      </c>
      <c r="N146" s="148" t="s">
        <v>30</v>
      </c>
      <c r="O146" s="49"/>
      <c r="P146" s="149">
        <f t="shared" si="1"/>
        <v>0</v>
      </c>
      <c r="Q146" s="149">
        <v>0</v>
      </c>
      <c r="R146" s="149">
        <f t="shared" si="2"/>
        <v>0</v>
      </c>
      <c r="S146" s="149">
        <v>0</v>
      </c>
      <c r="T146" s="150">
        <f t="shared" si="3"/>
        <v>0</v>
      </c>
      <c r="AR146" s="151" t="s">
        <v>114</v>
      </c>
      <c r="AT146" s="151" t="s">
        <v>109</v>
      </c>
      <c r="AU146" s="151" t="s">
        <v>71</v>
      </c>
      <c r="AY146" s="13" t="s">
        <v>105</v>
      </c>
      <c r="BE146" s="152">
        <f t="shared" si="4"/>
        <v>0</v>
      </c>
      <c r="BF146" s="152">
        <f t="shared" si="5"/>
        <v>0</v>
      </c>
      <c r="BG146" s="152">
        <f t="shared" si="6"/>
        <v>0</v>
      </c>
      <c r="BH146" s="152">
        <f t="shared" si="7"/>
        <v>0</v>
      </c>
      <c r="BI146" s="152">
        <f t="shared" si="8"/>
        <v>0</v>
      </c>
      <c r="BJ146" s="13" t="s">
        <v>69</v>
      </c>
      <c r="BK146" s="152">
        <f t="shared" si="9"/>
        <v>0</v>
      </c>
      <c r="BL146" s="13" t="s">
        <v>114</v>
      </c>
      <c r="BM146" s="151" t="s">
        <v>230</v>
      </c>
    </row>
    <row r="147" spans="2:65" s="1" customFormat="1" ht="21.75" customHeight="1">
      <c r="B147" s="139"/>
      <c r="C147" s="222" t="s">
        <v>231</v>
      </c>
      <c r="D147" s="222" t="s">
        <v>117</v>
      </c>
      <c r="E147" s="223" t="s">
        <v>232</v>
      </c>
      <c r="F147" s="224" t="s">
        <v>317</v>
      </c>
      <c r="G147" s="156" t="s">
        <v>139</v>
      </c>
      <c r="H147" s="157">
        <v>1</v>
      </c>
      <c r="I147" s="158"/>
      <c r="J147" s="159">
        <f t="shared" si="0"/>
        <v>0</v>
      </c>
      <c r="K147" s="155" t="s">
        <v>1</v>
      </c>
      <c r="L147" s="160"/>
      <c r="M147" s="161" t="s">
        <v>1</v>
      </c>
      <c r="N147" s="162" t="s">
        <v>30</v>
      </c>
      <c r="O147" s="49"/>
      <c r="P147" s="149">
        <f t="shared" si="1"/>
        <v>0</v>
      </c>
      <c r="Q147" s="149">
        <v>3.3000000000000002E-2</v>
      </c>
      <c r="R147" s="149">
        <f t="shared" si="2"/>
        <v>3.3000000000000002E-2</v>
      </c>
      <c r="S147" s="149">
        <v>0</v>
      </c>
      <c r="T147" s="150">
        <f t="shared" si="3"/>
        <v>0</v>
      </c>
      <c r="AR147" s="151" t="s">
        <v>120</v>
      </c>
      <c r="AT147" s="151" t="s">
        <v>117</v>
      </c>
      <c r="AU147" s="151" t="s">
        <v>71</v>
      </c>
      <c r="AY147" s="13" t="s">
        <v>105</v>
      </c>
      <c r="BE147" s="152">
        <f t="shared" si="4"/>
        <v>0</v>
      </c>
      <c r="BF147" s="152">
        <f t="shared" si="5"/>
        <v>0</v>
      </c>
      <c r="BG147" s="152">
        <f t="shared" si="6"/>
        <v>0</v>
      </c>
      <c r="BH147" s="152">
        <f t="shared" si="7"/>
        <v>0</v>
      </c>
      <c r="BI147" s="152">
        <f t="shared" si="8"/>
        <v>0</v>
      </c>
      <c r="BJ147" s="13" t="s">
        <v>69</v>
      </c>
      <c r="BK147" s="152">
        <f t="shared" si="9"/>
        <v>0</v>
      </c>
      <c r="BL147" s="13" t="s">
        <v>114</v>
      </c>
      <c r="BM147" s="151" t="s">
        <v>234</v>
      </c>
    </row>
    <row r="148" spans="2:65" s="1" customFormat="1" ht="24" customHeight="1">
      <c r="B148" s="139"/>
      <c r="C148" s="225" t="s">
        <v>235</v>
      </c>
      <c r="D148" s="225" t="s">
        <v>109</v>
      </c>
      <c r="E148" s="226" t="s">
        <v>228</v>
      </c>
      <c r="F148" s="227" t="s">
        <v>229</v>
      </c>
      <c r="G148" s="143" t="s">
        <v>139</v>
      </c>
      <c r="H148" s="144">
        <v>1</v>
      </c>
      <c r="I148" s="145"/>
      <c r="J148" s="146">
        <f t="shared" si="0"/>
        <v>0</v>
      </c>
      <c r="K148" s="142" t="s">
        <v>113</v>
      </c>
      <c r="L148" s="26"/>
      <c r="M148" s="147" t="s">
        <v>1</v>
      </c>
      <c r="N148" s="148" t="s">
        <v>30</v>
      </c>
      <c r="O148" s="49"/>
      <c r="P148" s="149">
        <f t="shared" si="1"/>
        <v>0</v>
      </c>
      <c r="Q148" s="149">
        <v>0</v>
      </c>
      <c r="R148" s="149">
        <f t="shared" si="2"/>
        <v>0</v>
      </c>
      <c r="S148" s="149">
        <v>0</v>
      </c>
      <c r="T148" s="150">
        <f t="shared" si="3"/>
        <v>0</v>
      </c>
      <c r="AR148" s="151" t="s">
        <v>114</v>
      </c>
      <c r="AT148" s="151" t="s">
        <v>109</v>
      </c>
      <c r="AU148" s="151" t="s">
        <v>71</v>
      </c>
      <c r="AY148" s="13" t="s">
        <v>105</v>
      </c>
      <c r="BE148" s="152">
        <f t="shared" si="4"/>
        <v>0</v>
      </c>
      <c r="BF148" s="152">
        <f t="shared" si="5"/>
        <v>0</v>
      </c>
      <c r="BG148" s="152">
        <f t="shared" si="6"/>
        <v>0</v>
      </c>
      <c r="BH148" s="152">
        <f t="shared" si="7"/>
        <v>0</v>
      </c>
      <c r="BI148" s="152">
        <f t="shared" si="8"/>
        <v>0</v>
      </c>
      <c r="BJ148" s="13" t="s">
        <v>69</v>
      </c>
      <c r="BK148" s="152">
        <f t="shared" si="9"/>
        <v>0</v>
      </c>
      <c r="BL148" s="13" t="s">
        <v>114</v>
      </c>
      <c r="BM148" s="151" t="s">
        <v>236</v>
      </c>
    </row>
    <row r="149" spans="2:65" s="1" customFormat="1" ht="16.5" customHeight="1">
      <c r="B149" s="139"/>
      <c r="C149" s="222" t="s">
        <v>237</v>
      </c>
      <c r="D149" s="222" t="s">
        <v>117</v>
      </c>
      <c r="E149" s="223" t="s">
        <v>238</v>
      </c>
      <c r="F149" s="224" t="s">
        <v>239</v>
      </c>
      <c r="G149" s="156" t="s">
        <v>139</v>
      </c>
      <c r="H149" s="157">
        <v>1</v>
      </c>
      <c r="I149" s="158"/>
      <c r="J149" s="159">
        <f t="shared" si="0"/>
        <v>0</v>
      </c>
      <c r="K149" s="155" t="s">
        <v>1</v>
      </c>
      <c r="L149" s="160"/>
      <c r="M149" s="161" t="s">
        <v>1</v>
      </c>
      <c r="N149" s="162" t="s">
        <v>30</v>
      </c>
      <c r="O149" s="49"/>
      <c r="P149" s="149">
        <f t="shared" si="1"/>
        <v>0</v>
      </c>
      <c r="Q149" s="149">
        <v>3.3000000000000002E-2</v>
      </c>
      <c r="R149" s="149">
        <f t="shared" si="2"/>
        <v>3.3000000000000002E-2</v>
      </c>
      <c r="S149" s="149">
        <v>0</v>
      </c>
      <c r="T149" s="150">
        <f t="shared" si="3"/>
        <v>0</v>
      </c>
      <c r="AR149" s="151" t="s">
        <v>120</v>
      </c>
      <c r="AT149" s="151" t="s">
        <v>117</v>
      </c>
      <c r="AU149" s="151" t="s">
        <v>71</v>
      </c>
      <c r="AY149" s="13" t="s">
        <v>105</v>
      </c>
      <c r="BE149" s="152">
        <f t="shared" si="4"/>
        <v>0</v>
      </c>
      <c r="BF149" s="152">
        <f t="shared" si="5"/>
        <v>0</v>
      </c>
      <c r="BG149" s="152">
        <f t="shared" si="6"/>
        <v>0</v>
      </c>
      <c r="BH149" s="152">
        <f t="shared" si="7"/>
        <v>0</v>
      </c>
      <c r="BI149" s="152">
        <f t="shared" si="8"/>
        <v>0</v>
      </c>
      <c r="BJ149" s="13" t="s">
        <v>69</v>
      </c>
      <c r="BK149" s="152">
        <f t="shared" si="9"/>
        <v>0</v>
      </c>
      <c r="BL149" s="13" t="s">
        <v>114</v>
      </c>
      <c r="BM149" s="151" t="s">
        <v>240</v>
      </c>
    </row>
    <row r="150" spans="2:65" s="1" customFormat="1" ht="24" customHeight="1">
      <c r="B150" s="139"/>
      <c r="C150" s="225" t="s">
        <v>249</v>
      </c>
      <c r="D150" s="225" t="s">
        <v>109</v>
      </c>
      <c r="E150" s="226" t="s">
        <v>250</v>
      </c>
      <c r="F150" s="227" t="s">
        <v>251</v>
      </c>
      <c r="G150" s="143" t="s">
        <v>139</v>
      </c>
      <c r="H150" s="144">
        <v>1</v>
      </c>
      <c r="I150" s="145"/>
      <c r="J150" s="146">
        <f t="shared" si="0"/>
        <v>0</v>
      </c>
      <c r="K150" s="142" t="s">
        <v>113</v>
      </c>
      <c r="L150" s="26"/>
      <c r="M150" s="147" t="s">
        <v>1</v>
      </c>
      <c r="N150" s="148" t="s">
        <v>30</v>
      </c>
      <c r="O150" s="49"/>
      <c r="P150" s="149">
        <f t="shared" si="1"/>
        <v>0</v>
      </c>
      <c r="Q150" s="149">
        <v>0</v>
      </c>
      <c r="R150" s="149">
        <f t="shared" si="2"/>
        <v>0</v>
      </c>
      <c r="S150" s="149">
        <v>0</v>
      </c>
      <c r="T150" s="150">
        <f t="shared" si="3"/>
        <v>0</v>
      </c>
      <c r="AR150" s="151" t="s">
        <v>114</v>
      </c>
      <c r="AT150" s="151" t="s">
        <v>109</v>
      </c>
      <c r="AU150" s="151" t="s">
        <v>71</v>
      </c>
      <c r="AY150" s="13" t="s">
        <v>105</v>
      </c>
      <c r="BE150" s="152">
        <f t="shared" si="4"/>
        <v>0</v>
      </c>
      <c r="BF150" s="152">
        <f t="shared" si="5"/>
        <v>0</v>
      </c>
      <c r="BG150" s="152">
        <f t="shared" si="6"/>
        <v>0</v>
      </c>
      <c r="BH150" s="152">
        <f t="shared" si="7"/>
        <v>0</v>
      </c>
      <c r="BI150" s="152">
        <f t="shared" si="8"/>
        <v>0</v>
      </c>
      <c r="BJ150" s="13" t="s">
        <v>69</v>
      </c>
      <c r="BK150" s="152">
        <f t="shared" si="9"/>
        <v>0</v>
      </c>
      <c r="BL150" s="13" t="s">
        <v>114</v>
      </c>
      <c r="BM150" s="151" t="s">
        <v>252</v>
      </c>
    </row>
    <row r="151" spans="2:65" s="1" customFormat="1" ht="16.5" customHeight="1">
      <c r="B151" s="139"/>
      <c r="C151" s="140" t="s">
        <v>253</v>
      </c>
      <c r="D151" s="140" t="s">
        <v>109</v>
      </c>
      <c r="E151" s="141" t="s">
        <v>254</v>
      </c>
      <c r="F151" s="142" t="s">
        <v>255</v>
      </c>
      <c r="G151" s="143" t="s">
        <v>112</v>
      </c>
      <c r="H151" s="144">
        <v>18</v>
      </c>
      <c r="I151" s="145"/>
      <c r="J151" s="146">
        <f t="shared" si="0"/>
        <v>0</v>
      </c>
      <c r="K151" s="142" t="s">
        <v>113</v>
      </c>
      <c r="L151" s="26"/>
      <c r="M151" s="147" t="s">
        <v>1</v>
      </c>
      <c r="N151" s="148" t="s">
        <v>30</v>
      </c>
      <c r="O151" s="49"/>
      <c r="P151" s="149">
        <f t="shared" si="1"/>
        <v>0</v>
      </c>
      <c r="Q151" s="149">
        <v>0</v>
      </c>
      <c r="R151" s="149">
        <f t="shared" si="2"/>
        <v>0</v>
      </c>
      <c r="S151" s="149">
        <v>0</v>
      </c>
      <c r="T151" s="150">
        <f t="shared" si="3"/>
        <v>0</v>
      </c>
      <c r="AR151" s="151" t="s">
        <v>114</v>
      </c>
      <c r="AT151" s="151" t="s">
        <v>109</v>
      </c>
      <c r="AU151" s="151" t="s">
        <v>71</v>
      </c>
      <c r="AY151" s="13" t="s">
        <v>105</v>
      </c>
      <c r="BE151" s="152">
        <f t="shared" si="4"/>
        <v>0</v>
      </c>
      <c r="BF151" s="152">
        <f t="shared" si="5"/>
        <v>0</v>
      </c>
      <c r="BG151" s="152">
        <f t="shared" si="6"/>
        <v>0</v>
      </c>
      <c r="BH151" s="152">
        <f t="shared" si="7"/>
        <v>0</v>
      </c>
      <c r="BI151" s="152">
        <f t="shared" si="8"/>
        <v>0</v>
      </c>
      <c r="BJ151" s="13" t="s">
        <v>69</v>
      </c>
      <c r="BK151" s="152">
        <f t="shared" si="9"/>
        <v>0</v>
      </c>
      <c r="BL151" s="13" t="s">
        <v>114</v>
      </c>
      <c r="BM151" s="151" t="s">
        <v>256</v>
      </c>
    </row>
    <row r="152" spans="2:65" s="1" customFormat="1" ht="16.5" customHeight="1">
      <c r="B152" s="139"/>
      <c r="C152" s="153" t="s">
        <v>257</v>
      </c>
      <c r="D152" s="153" t="s">
        <v>117</v>
      </c>
      <c r="E152" s="154" t="s">
        <v>258</v>
      </c>
      <c r="F152" s="155" t="s">
        <v>259</v>
      </c>
      <c r="G152" s="156" t="s">
        <v>112</v>
      </c>
      <c r="H152" s="157">
        <v>18</v>
      </c>
      <c r="I152" s="158"/>
      <c r="J152" s="159">
        <f t="shared" si="0"/>
        <v>0</v>
      </c>
      <c r="K152" s="155" t="s">
        <v>113</v>
      </c>
      <c r="L152" s="160"/>
      <c r="M152" s="161" t="s">
        <v>1</v>
      </c>
      <c r="N152" s="162" t="s">
        <v>30</v>
      </c>
      <c r="O152" s="49"/>
      <c r="P152" s="149">
        <f t="shared" si="1"/>
        <v>0</v>
      </c>
      <c r="Q152" s="149">
        <v>4.4999999999999997E-3</v>
      </c>
      <c r="R152" s="149">
        <f t="shared" si="2"/>
        <v>8.0999999999999989E-2</v>
      </c>
      <c r="S152" s="149">
        <v>0</v>
      </c>
      <c r="T152" s="150">
        <f t="shared" si="3"/>
        <v>0</v>
      </c>
      <c r="AR152" s="151" t="s">
        <v>120</v>
      </c>
      <c r="AT152" s="151" t="s">
        <v>117</v>
      </c>
      <c r="AU152" s="151" t="s">
        <v>71</v>
      </c>
      <c r="AY152" s="13" t="s">
        <v>105</v>
      </c>
      <c r="BE152" s="152">
        <f t="shared" si="4"/>
        <v>0</v>
      </c>
      <c r="BF152" s="152">
        <f t="shared" si="5"/>
        <v>0</v>
      </c>
      <c r="BG152" s="152">
        <f t="shared" si="6"/>
        <v>0</v>
      </c>
      <c r="BH152" s="152">
        <f t="shared" si="7"/>
        <v>0</v>
      </c>
      <c r="BI152" s="152">
        <f t="shared" si="8"/>
        <v>0</v>
      </c>
      <c r="BJ152" s="13" t="s">
        <v>69</v>
      </c>
      <c r="BK152" s="152">
        <f t="shared" si="9"/>
        <v>0</v>
      </c>
      <c r="BL152" s="13" t="s">
        <v>114</v>
      </c>
      <c r="BM152" s="151" t="s">
        <v>260</v>
      </c>
    </row>
    <row r="153" spans="2:65" s="1" customFormat="1" ht="24" customHeight="1">
      <c r="B153" s="139"/>
      <c r="C153" s="140" t="s">
        <v>261</v>
      </c>
      <c r="D153" s="140" t="s">
        <v>109</v>
      </c>
      <c r="E153" s="141" t="s">
        <v>262</v>
      </c>
      <c r="F153" s="142" t="s">
        <v>263</v>
      </c>
      <c r="G153" s="143" t="s">
        <v>139</v>
      </c>
      <c r="H153" s="144">
        <v>10</v>
      </c>
      <c r="I153" s="145"/>
      <c r="J153" s="146">
        <f t="shared" si="0"/>
        <v>0</v>
      </c>
      <c r="K153" s="142" t="s">
        <v>113</v>
      </c>
      <c r="L153" s="26"/>
      <c r="M153" s="147" t="s">
        <v>1</v>
      </c>
      <c r="N153" s="148" t="s">
        <v>30</v>
      </c>
      <c r="O153" s="49"/>
      <c r="P153" s="149">
        <f t="shared" si="1"/>
        <v>0</v>
      </c>
      <c r="Q153" s="149">
        <v>0</v>
      </c>
      <c r="R153" s="149">
        <f t="shared" si="2"/>
        <v>0</v>
      </c>
      <c r="S153" s="149">
        <v>0</v>
      </c>
      <c r="T153" s="150">
        <f t="shared" si="3"/>
        <v>0</v>
      </c>
      <c r="AR153" s="151" t="s">
        <v>114</v>
      </c>
      <c r="AT153" s="151" t="s">
        <v>109</v>
      </c>
      <c r="AU153" s="151" t="s">
        <v>71</v>
      </c>
      <c r="AY153" s="13" t="s">
        <v>105</v>
      </c>
      <c r="BE153" s="152">
        <f t="shared" si="4"/>
        <v>0</v>
      </c>
      <c r="BF153" s="152">
        <f t="shared" si="5"/>
        <v>0</v>
      </c>
      <c r="BG153" s="152">
        <f t="shared" si="6"/>
        <v>0</v>
      </c>
      <c r="BH153" s="152">
        <f t="shared" si="7"/>
        <v>0</v>
      </c>
      <c r="BI153" s="152">
        <f t="shared" si="8"/>
        <v>0</v>
      </c>
      <c r="BJ153" s="13" t="s">
        <v>69</v>
      </c>
      <c r="BK153" s="152">
        <f t="shared" si="9"/>
        <v>0</v>
      </c>
      <c r="BL153" s="13" t="s">
        <v>114</v>
      </c>
      <c r="BM153" s="151" t="s">
        <v>318</v>
      </c>
    </row>
    <row r="154" spans="2:65" s="1" customFormat="1" ht="24" customHeight="1">
      <c r="B154" s="139"/>
      <c r="C154" s="140" t="s">
        <v>265</v>
      </c>
      <c r="D154" s="140" t="s">
        <v>109</v>
      </c>
      <c r="E154" s="141" t="s">
        <v>266</v>
      </c>
      <c r="F154" s="142" t="s">
        <v>267</v>
      </c>
      <c r="G154" s="143" t="s">
        <v>139</v>
      </c>
      <c r="H154" s="144">
        <v>5</v>
      </c>
      <c r="I154" s="145"/>
      <c r="J154" s="146">
        <f t="shared" si="0"/>
        <v>0</v>
      </c>
      <c r="K154" s="142" t="s">
        <v>113</v>
      </c>
      <c r="L154" s="26"/>
      <c r="M154" s="147" t="s">
        <v>1</v>
      </c>
      <c r="N154" s="148" t="s">
        <v>30</v>
      </c>
      <c r="O154" s="49"/>
      <c r="P154" s="149">
        <f t="shared" si="1"/>
        <v>0</v>
      </c>
      <c r="Q154" s="149">
        <v>0</v>
      </c>
      <c r="R154" s="149">
        <f t="shared" si="2"/>
        <v>0</v>
      </c>
      <c r="S154" s="149">
        <v>0</v>
      </c>
      <c r="T154" s="150">
        <f t="shared" si="3"/>
        <v>0</v>
      </c>
      <c r="AR154" s="151" t="s">
        <v>114</v>
      </c>
      <c r="AT154" s="151" t="s">
        <v>109</v>
      </c>
      <c r="AU154" s="151" t="s">
        <v>71</v>
      </c>
      <c r="AY154" s="13" t="s">
        <v>105</v>
      </c>
      <c r="BE154" s="152">
        <f t="shared" si="4"/>
        <v>0</v>
      </c>
      <c r="BF154" s="152">
        <f t="shared" si="5"/>
        <v>0</v>
      </c>
      <c r="BG154" s="152">
        <f t="shared" si="6"/>
        <v>0</v>
      </c>
      <c r="BH154" s="152">
        <f t="shared" si="7"/>
        <v>0</v>
      </c>
      <c r="BI154" s="152">
        <f t="shared" si="8"/>
        <v>0</v>
      </c>
      <c r="BJ154" s="13" t="s">
        <v>69</v>
      </c>
      <c r="BK154" s="152">
        <f t="shared" si="9"/>
        <v>0</v>
      </c>
      <c r="BL154" s="13" t="s">
        <v>114</v>
      </c>
      <c r="BM154" s="151" t="s">
        <v>319</v>
      </c>
    </row>
    <row r="155" spans="2:65" s="1" customFormat="1" ht="16.5" customHeight="1">
      <c r="B155" s="139"/>
      <c r="C155" s="140" t="s">
        <v>269</v>
      </c>
      <c r="D155" s="140" t="s">
        <v>109</v>
      </c>
      <c r="E155" s="141" t="s">
        <v>270</v>
      </c>
      <c r="F155" s="142" t="s">
        <v>271</v>
      </c>
      <c r="G155" s="143" t="s">
        <v>139</v>
      </c>
      <c r="H155" s="144">
        <v>50</v>
      </c>
      <c r="I155" s="145"/>
      <c r="J155" s="146">
        <f t="shared" si="0"/>
        <v>0</v>
      </c>
      <c r="K155" s="142" t="s">
        <v>1</v>
      </c>
      <c r="L155" s="26"/>
      <c r="M155" s="147" t="s">
        <v>1</v>
      </c>
      <c r="N155" s="148" t="s">
        <v>30</v>
      </c>
      <c r="O155" s="49"/>
      <c r="P155" s="149">
        <f t="shared" si="1"/>
        <v>0</v>
      </c>
      <c r="Q155" s="149">
        <v>0</v>
      </c>
      <c r="R155" s="149">
        <f t="shared" si="2"/>
        <v>0</v>
      </c>
      <c r="S155" s="149">
        <v>0</v>
      </c>
      <c r="T155" s="150">
        <f t="shared" si="3"/>
        <v>0</v>
      </c>
      <c r="AR155" s="151" t="s">
        <v>114</v>
      </c>
      <c r="AT155" s="151" t="s">
        <v>109</v>
      </c>
      <c r="AU155" s="151" t="s">
        <v>71</v>
      </c>
      <c r="AY155" s="13" t="s">
        <v>105</v>
      </c>
      <c r="BE155" s="152">
        <f t="shared" si="4"/>
        <v>0</v>
      </c>
      <c r="BF155" s="152">
        <f t="shared" si="5"/>
        <v>0</v>
      </c>
      <c r="BG155" s="152">
        <f t="shared" si="6"/>
        <v>0</v>
      </c>
      <c r="BH155" s="152">
        <f t="shared" si="7"/>
        <v>0</v>
      </c>
      <c r="BI155" s="152">
        <f t="shared" si="8"/>
        <v>0</v>
      </c>
      <c r="BJ155" s="13" t="s">
        <v>69</v>
      </c>
      <c r="BK155" s="152">
        <f t="shared" si="9"/>
        <v>0</v>
      </c>
      <c r="BL155" s="13" t="s">
        <v>114</v>
      </c>
      <c r="BM155" s="151" t="s">
        <v>272</v>
      </c>
    </row>
    <row r="156" spans="2:65" s="1" customFormat="1" ht="16.5" customHeight="1">
      <c r="B156" s="139"/>
      <c r="C156" s="153" t="s">
        <v>273</v>
      </c>
      <c r="D156" s="153" t="s">
        <v>117</v>
      </c>
      <c r="E156" s="154" t="s">
        <v>274</v>
      </c>
      <c r="F156" s="155" t="s">
        <v>275</v>
      </c>
      <c r="G156" s="156" t="s">
        <v>139</v>
      </c>
      <c r="H156" s="157">
        <v>50</v>
      </c>
      <c r="I156" s="158"/>
      <c r="J156" s="159">
        <f t="shared" si="0"/>
        <v>0</v>
      </c>
      <c r="K156" s="155" t="s">
        <v>1</v>
      </c>
      <c r="L156" s="160"/>
      <c r="M156" s="161" t="s">
        <v>1</v>
      </c>
      <c r="N156" s="162" t="s">
        <v>30</v>
      </c>
      <c r="O156" s="49"/>
      <c r="P156" s="149">
        <f t="shared" si="1"/>
        <v>0</v>
      </c>
      <c r="Q156" s="149">
        <v>6.9999999999999994E-5</v>
      </c>
      <c r="R156" s="149">
        <f t="shared" si="2"/>
        <v>3.4999999999999996E-3</v>
      </c>
      <c r="S156" s="149">
        <v>0</v>
      </c>
      <c r="T156" s="150">
        <f t="shared" si="3"/>
        <v>0</v>
      </c>
      <c r="AR156" s="151" t="s">
        <v>120</v>
      </c>
      <c r="AT156" s="151" t="s">
        <v>117</v>
      </c>
      <c r="AU156" s="151" t="s">
        <v>71</v>
      </c>
      <c r="AY156" s="13" t="s">
        <v>105</v>
      </c>
      <c r="BE156" s="152">
        <f t="shared" si="4"/>
        <v>0</v>
      </c>
      <c r="BF156" s="152">
        <f t="shared" si="5"/>
        <v>0</v>
      </c>
      <c r="BG156" s="152">
        <f t="shared" si="6"/>
        <v>0</v>
      </c>
      <c r="BH156" s="152">
        <f t="shared" si="7"/>
        <v>0</v>
      </c>
      <c r="BI156" s="152">
        <f t="shared" si="8"/>
        <v>0</v>
      </c>
      <c r="BJ156" s="13" t="s">
        <v>69</v>
      </c>
      <c r="BK156" s="152">
        <f t="shared" si="9"/>
        <v>0</v>
      </c>
      <c r="BL156" s="13" t="s">
        <v>114</v>
      </c>
      <c r="BM156" s="151" t="s">
        <v>276</v>
      </c>
    </row>
    <row r="157" spans="2:65" s="11" customFormat="1" ht="25.9" customHeight="1">
      <c r="B157" s="126"/>
      <c r="D157" s="127" t="s">
        <v>64</v>
      </c>
      <c r="E157" s="128" t="s">
        <v>277</v>
      </c>
      <c r="F157" s="128" t="s">
        <v>278</v>
      </c>
      <c r="I157" s="129"/>
      <c r="J157" s="130">
        <f>BK157</f>
        <v>0</v>
      </c>
      <c r="L157" s="126"/>
      <c r="M157" s="131"/>
      <c r="N157" s="132"/>
      <c r="O157" s="132"/>
      <c r="P157" s="133">
        <f>SUM(P158:P159)</f>
        <v>0</v>
      </c>
      <c r="Q157" s="132"/>
      <c r="R157" s="133">
        <f>SUM(R158:R159)</f>
        <v>0</v>
      </c>
      <c r="S157" s="132"/>
      <c r="T157" s="134">
        <f>SUM(T158:T159)</f>
        <v>0</v>
      </c>
      <c r="AR157" s="127" t="s">
        <v>279</v>
      </c>
      <c r="AT157" s="135" t="s">
        <v>64</v>
      </c>
      <c r="AU157" s="135" t="s">
        <v>65</v>
      </c>
      <c r="AY157" s="127" t="s">
        <v>105</v>
      </c>
      <c r="BK157" s="136">
        <f>SUM(BK158:BK159)</f>
        <v>0</v>
      </c>
    </row>
    <row r="158" spans="2:65" s="1" customFormat="1" ht="24" customHeight="1">
      <c r="B158" s="139"/>
      <c r="C158" s="140" t="s">
        <v>280</v>
      </c>
      <c r="D158" s="140" t="s">
        <v>109</v>
      </c>
      <c r="E158" s="141" t="s">
        <v>281</v>
      </c>
      <c r="F158" s="142" t="s">
        <v>282</v>
      </c>
      <c r="G158" s="143" t="s">
        <v>283</v>
      </c>
      <c r="H158" s="144">
        <v>30</v>
      </c>
      <c r="I158" s="145"/>
      <c r="J158" s="146">
        <f>ROUND(I158*H158,2)</f>
        <v>0</v>
      </c>
      <c r="K158" s="142" t="s">
        <v>113</v>
      </c>
      <c r="L158" s="26"/>
      <c r="M158" s="147" t="s">
        <v>1</v>
      </c>
      <c r="N158" s="148" t="s">
        <v>30</v>
      </c>
      <c r="O158" s="49"/>
      <c r="P158" s="149">
        <f>O158*H158</f>
        <v>0</v>
      </c>
      <c r="Q158" s="149">
        <v>0</v>
      </c>
      <c r="R158" s="149">
        <f>Q158*H158</f>
        <v>0</v>
      </c>
      <c r="S158" s="149">
        <v>0</v>
      </c>
      <c r="T158" s="150">
        <f>S158*H158</f>
        <v>0</v>
      </c>
      <c r="AR158" s="151" t="s">
        <v>205</v>
      </c>
      <c r="AT158" s="151" t="s">
        <v>109</v>
      </c>
      <c r="AU158" s="151" t="s">
        <v>69</v>
      </c>
      <c r="AY158" s="13" t="s">
        <v>105</v>
      </c>
      <c r="BE158" s="152">
        <f>IF(N158="základní",J158,0)</f>
        <v>0</v>
      </c>
      <c r="BF158" s="152">
        <f>IF(N158="snížená",J158,0)</f>
        <v>0</v>
      </c>
      <c r="BG158" s="152">
        <f>IF(N158="zákl. přenesená",J158,0)</f>
        <v>0</v>
      </c>
      <c r="BH158" s="152">
        <f>IF(N158="sníž. přenesená",J158,0)</f>
        <v>0</v>
      </c>
      <c r="BI158" s="152">
        <f>IF(N158="nulová",J158,0)</f>
        <v>0</v>
      </c>
      <c r="BJ158" s="13" t="s">
        <v>69</v>
      </c>
      <c r="BK158" s="152">
        <f>ROUND(I158*H158,2)</f>
        <v>0</v>
      </c>
      <c r="BL158" s="13" t="s">
        <v>205</v>
      </c>
      <c r="BM158" s="151" t="s">
        <v>284</v>
      </c>
    </row>
    <row r="159" spans="2:65" s="1" customFormat="1" ht="16.5" customHeight="1">
      <c r="B159" s="139"/>
      <c r="C159" s="140" t="s">
        <v>285</v>
      </c>
      <c r="D159" s="140" t="s">
        <v>109</v>
      </c>
      <c r="E159" s="141" t="s">
        <v>286</v>
      </c>
      <c r="F159" s="142" t="s">
        <v>287</v>
      </c>
      <c r="G159" s="143" t="s">
        <v>283</v>
      </c>
      <c r="H159" s="144">
        <v>24</v>
      </c>
      <c r="I159" s="145"/>
      <c r="J159" s="146">
        <f>ROUND(I159*H159,2)</f>
        <v>0</v>
      </c>
      <c r="K159" s="142" t="s">
        <v>113</v>
      </c>
      <c r="L159" s="26"/>
      <c r="M159" s="147" t="s">
        <v>1</v>
      </c>
      <c r="N159" s="148" t="s">
        <v>30</v>
      </c>
      <c r="O159" s="49"/>
      <c r="P159" s="149">
        <f>O159*H159</f>
        <v>0</v>
      </c>
      <c r="Q159" s="149">
        <v>0</v>
      </c>
      <c r="R159" s="149">
        <f>Q159*H159</f>
        <v>0</v>
      </c>
      <c r="S159" s="149">
        <v>0</v>
      </c>
      <c r="T159" s="150">
        <f>S159*H159</f>
        <v>0</v>
      </c>
      <c r="AR159" s="151" t="s">
        <v>205</v>
      </c>
      <c r="AT159" s="151" t="s">
        <v>109</v>
      </c>
      <c r="AU159" s="151" t="s">
        <v>69</v>
      </c>
      <c r="AY159" s="13" t="s">
        <v>105</v>
      </c>
      <c r="BE159" s="152">
        <f>IF(N159="základní",J159,0)</f>
        <v>0</v>
      </c>
      <c r="BF159" s="152">
        <f>IF(N159="snížená",J159,0)</f>
        <v>0</v>
      </c>
      <c r="BG159" s="152">
        <f>IF(N159="zákl. přenesená",J159,0)</f>
        <v>0</v>
      </c>
      <c r="BH159" s="152">
        <f>IF(N159="sníž. přenesená",J159,0)</f>
        <v>0</v>
      </c>
      <c r="BI159" s="152">
        <f>IF(N159="nulová",J159,0)</f>
        <v>0</v>
      </c>
      <c r="BJ159" s="13" t="s">
        <v>69</v>
      </c>
      <c r="BK159" s="152">
        <f>ROUND(I159*H159,2)</f>
        <v>0</v>
      </c>
      <c r="BL159" s="13" t="s">
        <v>205</v>
      </c>
      <c r="BM159" s="151" t="s">
        <v>288</v>
      </c>
    </row>
    <row r="160" spans="2:65" s="11" customFormat="1" ht="25.9" customHeight="1">
      <c r="B160" s="126"/>
      <c r="D160" s="127" t="s">
        <v>64</v>
      </c>
      <c r="E160" s="128" t="s">
        <v>289</v>
      </c>
      <c r="F160" s="128" t="s">
        <v>290</v>
      </c>
      <c r="I160" s="129"/>
      <c r="J160" s="130">
        <f>BK160</f>
        <v>0</v>
      </c>
      <c r="L160" s="126"/>
      <c r="M160" s="131"/>
      <c r="N160" s="132"/>
      <c r="O160" s="132"/>
      <c r="P160" s="133">
        <f>P161+P164+P166</f>
        <v>0</v>
      </c>
      <c r="Q160" s="132"/>
      <c r="R160" s="133">
        <f>R161+R164+R166</f>
        <v>0</v>
      </c>
      <c r="S160" s="132"/>
      <c r="T160" s="134">
        <f>T161+T164+T166</f>
        <v>0</v>
      </c>
      <c r="AR160" s="127" t="s">
        <v>291</v>
      </c>
      <c r="AT160" s="135" t="s">
        <v>64</v>
      </c>
      <c r="AU160" s="135" t="s">
        <v>65</v>
      </c>
      <c r="AY160" s="127" t="s">
        <v>105</v>
      </c>
      <c r="BK160" s="136">
        <f>BK161+BK164+BK166</f>
        <v>0</v>
      </c>
    </row>
    <row r="161" spans="2:65" s="11" customFormat="1" ht="22.9" customHeight="1">
      <c r="B161" s="126"/>
      <c r="D161" s="127" t="s">
        <v>64</v>
      </c>
      <c r="E161" s="137" t="s">
        <v>292</v>
      </c>
      <c r="F161" s="137" t="s">
        <v>293</v>
      </c>
      <c r="I161" s="129"/>
      <c r="J161" s="138">
        <f>BK161</f>
        <v>0</v>
      </c>
      <c r="L161" s="126"/>
      <c r="M161" s="131"/>
      <c r="N161" s="132"/>
      <c r="O161" s="132"/>
      <c r="P161" s="133">
        <f>SUM(P162:P163)</f>
        <v>0</v>
      </c>
      <c r="Q161" s="132"/>
      <c r="R161" s="133">
        <f>SUM(R162:R163)</f>
        <v>0</v>
      </c>
      <c r="S161" s="132"/>
      <c r="T161" s="134">
        <f>SUM(T162:T163)</f>
        <v>0</v>
      </c>
      <c r="AR161" s="127" t="s">
        <v>291</v>
      </c>
      <c r="AT161" s="135" t="s">
        <v>64</v>
      </c>
      <c r="AU161" s="135" t="s">
        <v>69</v>
      </c>
      <c r="AY161" s="127" t="s">
        <v>105</v>
      </c>
      <c r="BK161" s="136">
        <f>SUM(BK162:BK163)</f>
        <v>0</v>
      </c>
    </row>
    <row r="162" spans="2:65" s="1" customFormat="1" ht="16.5" customHeight="1">
      <c r="B162" s="139"/>
      <c r="C162" s="140" t="s">
        <v>294</v>
      </c>
      <c r="D162" s="140" t="s">
        <v>109</v>
      </c>
      <c r="E162" s="141" t="s">
        <v>295</v>
      </c>
      <c r="F162" s="142" t="s">
        <v>296</v>
      </c>
      <c r="G162" s="143" t="s">
        <v>283</v>
      </c>
      <c r="H162" s="144">
        <v>8</v>
      </c>
      <c r="I162" s="145"/>
      <c r="J162" s="146">
        <f>ROUND(I162*H162,2)</f>
        <v>0</v>
      </c>
      <c r="K162" s="142" t="s">
        <v>113</v>
      </c>
      <c r="L162" s="26"/>
      <c r="M162" s="147" t="s">
        <v>1</v>
      </c>
      <c r="N162" s="148" t="s">
        <v>30</v>
      </c>
      <c r="O162" s="49"/>
      <c r="P162" s="149">
        <f>O162*H162</f>
        <v>0</v>
      </c>
      <c r="Q162" s="149">
        <v>0</v>
      </c>
      <c r="R162" s="149">
        <f>Q162*H162</f>
        <v>0</v>
      </c>
      <c r="S162" s="149">
        <v>0</v>
      </c>
      <c r="T162" s="150">
        <f>S162*H162</f>
        <v>0</v>
      </c>
      <c r="AR162" s="151" t="s">
        <v>297</v>
      </c>
      <c r="AT162" s="151" t="s">
        <v>109</v>
      </c>
      <c r="AU162" s="151" t="s">
        <v>71</v>
      </c>
      <c r="AY162" s="13" t="s">
        <v>105</v>
      </c>
      <c r="BE162" s="152">
        <f>IF(N162="základní",J162,0)</f>
        <v>0</v>
      </c>
      <c r="BF162" s="152">
        <f>IF(N162="snížená",J162,0)</f>
        <v>0</v>
      </c>
      <c r="BG162" s="152">
        <f>IF(N162="zákl. přenesená",J162,0)</f>
        <v>0</v>
      </c>
      <c r="BH162" s="152">
        <f>IF(N162="sníž. přenesená",J162,0)</f>
        <v>0</v>
      </c>
      <c r="BI162" s="152">
        <f>IF(N162="nulová",J162,0)</f>
        <v>0</v>
      </c>
      <c r="BJ162" s="13" t="s">
        <v>69</v>
      </c>
      <c r="BK162" s="152">
        <f>ROUND(I162*H162,2)</f>
        <v>0</v>
      </c>
      <c r="BL162" s="13" t="s">
        <v>297</v>
      </c>
      <c r="BM162" s="151" t="s">
        <v>298</v>
      </c>
    </row>
    <row r="163" spans="2:65" s="1" customFormat="1" ht="16.5" customHeight="1">
      <c r="B163" s="139"/>
      <c r="C163" s="140" t="s">
        <v>299</v>
      </c>
      <c r="D163" s="140" t="s">
        <v>109</v>
      </c>
      <c r="E163" s="141" t="s">
        <v>300</v>
      </c>
      <c r="F163" s="142" t="s">
        <v>301</v>
      </c>
      <c r="G163" s="143" t="s">
        <v>283</v>
      </c>
      <c r="H163" s="144">
        <v>8</v>
      </c>
      <c r="I163" s="145"/>
      <c r="J163" s="146">
        <f>ROUND(I163*H163,2)</f>
        <v>0</v>
      </c>
      <c r="K163" s="142" t="s">
        <v>113</v>
      </c>
      <c r="L163" s="26"/>
      <c r="M163" s="147" t="s">
        <v>1</v>
      </c>
      <c r="N163" s="148" t="s">
        <v>30</v>
      </c>
      <c r="O163" s="49"/>
      <c r="P163" s="149">
        <f>O163*H163</f>
        <v>0</v>
      </c>
      <c r="Q163" s="149">
        <v>0</v>
      </c>
      <c r="R163" s="149">
        <f>Q163*H163</f>
        <v>0</v>
      </c>
      <c r="S163" s="149">
        <v>0</v>
      </c>
      <c r="T163" s="150">
        <f>S163*H163</f>
        <v>0</v>
      </c>
      <c r="AR163" s="151" t="s">
        <v>297</v>
      </c>
      <c r="AT163" s="151" t="s">
        <v>109</v>
      </c>
      <c r="AU163" s="151" t="s">
        <v>71</v>
      </c>
      <c r="AY163" s="13" t="s">
        <v>105</v>
      </c>
      <c r="BE163" s="152">
        <f>IF(N163="základní",J163,0)</f>
        <v>0</v>
      </c>
      <c r="BF163" s="152">
        <f>IF(N163="snížená",J163,0)</f>
        <v>0</v>
      </c>
      <c r="BG163" s="152">
        <f>IF(N163="zákl. přenesená",J163,0)</f>
        <v>0</v>
      </c>
      <c r="BH163" s="152">
        <f>IF(N163="sníž. přenesená",J163,0)</f>
        <v>0</v>
      </c>
      <c r="BI163" s="152">
        <f>IF(N163="nulová",J163,0)</f>
        <v>0</v>
      </c>
      <c r="BJ163" s="13" t="s">
        <v>69</v>
      </c>
      <c r="BK163" s="152">
        <f>ROUND(I163*H163,2)</f>
        <v>0</v>
      </c>
      <c r="BL163" s="13" t="s">
        <v>297</v>
      </c>
      <c r="BM163" s="151" t="s">
        <v>302</v>
      </c>
    </row>
    <row r="164" spans="2:65" s="11" customFormat="1" ht="22.9" customHeight="1">
      <c r="B164" s="126"/>
      <c r="D164" s="127" t="s">
        <v>64</v>
      </c>
      <c r="E164" s="137" t="s">
        <v>303</v>
      </c>
      <c r="F164" s="137" t="s">
        <v>304</v>
      </c>
      <c r="I164" s="129"/>
      <c r="J164" s="138">
        <f>BK164</f>
        <v>0</v>
      </c>
      <c r="L164" s="126"/>
      <c r="M164" s="131"/>
      <c r="N164" s="132"/>
      <c r="O164" s="132"/>
      <c r="P164" s="133">
        <f>P165</f>
        <v>0</v>
      </c>
      <c r="Q164" s="132"/>
      <c r="R164" s="133">
        <f>R165</f>
        <v>0</v>
      </c>
      <c r="S164" s="132"/>
      <c r="T164" s="134">
        <f>T165</f>
        <v>0</v>
      </c>
      <c r="AR164" s="127" t="s">
        <v>291</v>
      </c>
      <c r="AT164" s="135" t="s">
        <v>64</v>
      </c>
      <c r="AU164" s="135" t="s">
        <v>69</v>
      </c>
      <c r="AY164" s="127" t="s">
        <v>105</v>
      </c>
      <c r="BK164" s="136">
        <f>BK165</f>
        <v>0</v>
      </c>
    </row>
    <row r="165" spans="2:65" s="1" customFormat="1" ht="16.5" customHeight="1">
      <c r="B165" s="139"/>
      <c r="C165" s="140" t="s">
        <v>305</v>
      </c>
      <c r="D165" s="140" t="s">
        <v>109</v>
      </c>
      <c r="E165" s="141" t="s">
        <v>306</v>
      </c>
      <c r="F165" s="142" t="s">
        <v>307</v>
      </c>
      <c r="G165" s="143" t="s">
        <v>308</v>
      </c>
      <c r="H165" s="176">
        <v>3</v>
      </c>
      <c r="I165" s="145"/>
      <c r="J165" s="146">
        <f>ROUND(I165*H165,2)</f>
        <v>0</v>
      </c>
      <c r="K165" s="142" t="s">
        <v>113</v>
      </c>
      <c r="L165" s="26"/>
      <c r="M165" s="147" t="s">
        <v>1</v>
      </c>
      <c r="N165" s="148" t="s">
        <v>30</v>
      </c>
      <c r="O165" s="49"/>
      <c r="P165" s="149">
        <f>O165*H165</f>
        <v>0</v>
      </c>
      <c r="Q165" s="149">
        <v>0</v>
      </c>
      <c r="R165" s="149">
        <f>Q165*H165</f>
        <v>0</v>
      </c>
      <c r="S165" s="149">
        <v>0</v>
      </c>
      <c r="T165" s="150">
        <f>S165*H165</f>
        <v>0</v>
      </c>
      <c r="AR165" s="151" t="s">
        <v>297</v>
      </c>
      <c r="AT165" s="151" t="s">
        <v>109</v>
      </c>
      <c r="AU165" s="151" t="s">
        <v>71</v>
      </c>
      <c r="AY165" s="13" t="s">
        <v>105</v>
      </c>
      <c r="BE165" s="152">
        <f>IF(N165="základní",J165,0)</f>
        <v>0</v>
      </c>
      <c r="BF165" s="152">
        <f>IF(N165="snížená",J165,0)</f>
        <v>0</v>
      </c>
      <c r="BG165" s="152">
        <f>IF(N165="zákl. přenesená",J165,0)</f>
        <v>0</v>
      </c>
      <c r="BH165" s="152">
        <f>IF(N165="sníž. přenesená",J165,0)</f>
        <v>0</v>
      </c>
      <c r="BI165" s="152">
        <f>IF(N165="nulová",J165,0)</f>
        <v>0</v>
      </c>
      <c r="BJ165" s="13" t="s">
        <v>69</v>
      </c>
      <c r="BK165" s="152">
        <f>ROUND(I165*H165,2)</f>
        <v>0</v>
      </c>
      <c r="BL165" s="13" t="s">
        <v>297</v>
      </c>
      <c r="BM165" s="151" t="s">
        <v>309</v>
      </c>
    </row>
    <row r="166" spans="2:65" s="11" customFormat="1" ht="22.9" customHeight="1">
      <c r="B166" s="126"/>
      <c r="D166" s="127" t="s">
        <v>64</v>
      </c>
      <c r="E166" s="137" t="s">
        <v>310</v>
      </c>
      <c r="F166" s="137" t="s">
        <v>311</v>
      </c>
      <c r="I166" s="129"/>
      <c r="J166" s="138">
        <f>BK166</f>
        <v>0</v>
      </c>
      <c r="L166" s="126"/>
      <c r="M166" s="131"/>
      <c r="N166" s="132"/>
      <c r="O166" s="132"/>
      <c r="P166" s="133">
        <f>P167</f>
        <v>0</v>
      </c>
      <c r="Q166" s="132"/>
      <c r="R166" s="133">
        <f>R167</f>
        <v>0</v>
      </c>
      <c r="S166" s="132"/>
      <c r="T166" s="134">
        <f>T167</f>
        <v>0</v>
      </c>
      <c r="AR166" s="127" t="s">
        <v>291</v>
      </c>
      <c r="AT166" s="135" t="s">
        <v>64</v>
      </c>
      <c r="AU166" s="135" t="s">
        <v>69</v>
      </c>
      <c r="AY166" s="127" t="s">
        <v>105</v>
      </c>
      <c r="BK166" s="136">
        <f>BK167</f>
        <v>0</v>
      </c>
    </row>
    <row r="167" spans="2:65" s="1" customFormat="1" ht="16.5" customHeight="1">
      <c r="B167" s="139"/>
      <c r="C167" s="140" t="s">
        <v>312</v>
      </c>
      <c r="D167" s="140" t="s">
        <v>109</v>
      </c>
      <c r="E167" s="141" t="s">
        <v>313</v>
      </c>
      <c r="F167" s="142" t="s">
        <v>314</v>
      </c>
      <c r="G167" s="143" t="s">
        <v>308</v>
      </c>
      <c r="H167" s="176">
        <v>5</v>
      </c>
      <c r="I167" s="145"/>
      <c r="J167" s="146">
        <f>ROUND(I167*H167,2)</f>
        <v>0</v>
      </c>
      <c r="K167" s="142" t="s">
        <v>113</v>
      </c>
      <c r="L167" s="26"/>
      <c r="M167" s="163" t="s">
        <v>1</v>
      </c>
      <c r="N167" s="164" t="s">
        <v>30</v>
      </c>
      <c r="O167" s="165"/>
      <c r="P167" s="166">
        <f>O167*H167</f>
        <v>0</v>
      </c>
      <c r="Q167" s="166">
        <v>0</v>
      </c>
      <c r="R167" s="166">
        <f>Q167*H167</f>
        <v>0</v>
      </c>
      <c r="S167" s="166">
        <v>0</v>
      </c>
      <c r="T167" s="167">
        <f>S167*H167</f>
        <v>0</v>
      </c>
      <c r="AR167" s="151" t="s">
        <v>297</v>
      </c>
      <c r="AT167" s="151" t="s">
        <v>109</v>
      </c>
      <c r="AU167" s="151" t="s">
        <v>71</v>
      </c>
      <c r="AY167" s="13" t="s">
        <v>105</v>
      </c>
      <c r="BE167" s="152">
        <f>IF(N167="základní",J167,0)</f>
        <v>0</v>
      </c>
      <c r="BF167" s="152">
        <f>IF(N167="snížená",J167,0)</f>
        <v>0</v>
      </c>
      <c r="BG167" s="152">
        <f>IF(N167="zákl. přenesená",J167,0)</f>
        <v>0</v>
      </c>
      <c r="BH167" s="152">
        <f>IF(N167="sníž. přenesená",J167,0)</f>
        <v>0</v>
      </c>
      <c r="BI167" s="152">
        <f>IF(N167="nulová",J167,0)</f>
        <v>0</v>
      </c>
      <c r="BJ167" s="13" t="s">
        <v>69</v>
      </c>
      <c r="BK167" s="152">
        <f>ROUND(I167*H167,2)</f>
        <v>0</v>
      </c>
      <c r="BL167" s="13" t="s">
        <v>297</v>
      </c>
      <c r="BM167" s="151" t="s">
        <v>315</v>
      </c>
    </row>
    <row r="168" spans="2:65" s="1" customFormat="1" ht="6.95" customHeight="1">
      <c r="B168" s="38"/>
      <c r="C168" s="39"/>
      <c r="D168" s="39"/>
      <c r="E168" s="39"/>
      <c r="F168" s="39"/>
      <c r="G168" s="39"/>
      <c r="H168" s="39"/>
      <c r="I168" s="100"/>
      <c r="J168" s="39"/>
      <c r="K168" s="39"/>
      <c r="L168" s="26"/>
    </row>
  </sheetData>
  <autoFilter ref="C122:K167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VZT č.1</vt:lpstr>
      <vt:lpstr>02 - VZT č.2</vt:lpstr>
      <vt:lpstr>'01 - VZT č.1'!Názvy_tisku</vt:lpstr>
      <vt:lpstr>'02 - VZT č.2'!Názvy_tisku</vt:lpstr>
      <vt:lpstr>'Rekapitulace stavby'!Názvy_tisku</vt:lpstr>
      <vt:lpstr>'01 - VZT č.1'!Oblast_tisku</vt:lpstr>
      <vt:lpstr>'02 - VZT č.2'!Oblast_tisku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Voznica</dc:creator>
  <cp:lastModifiedBy>michalc</cp:lastModifiedBy>
  <dcterms:created xsi:type="dcterms:W3CDTF">2020-06-18T04:25:50Z</dcterms:created>
  <dcterms:modified xsi:type="dcterms:W3CDTF">2021-01-06T15:41:16Z</dcterms:modified>
</cp:coreProperties>
</file>